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9915" windowHeight="11640" tabRatio="751" activeTab="5"/>
  </bookViews>
  <sheets>
    <sheet name="főlap" sheetId="8" r:id="rId1"/>
    <sheet name="Á.E.1" sheetId="1" r:id="rId2"/>
    <sheet name="Á.E.2" sheetId="5" r:id="rId3"/>
    <sheet name="Á.E.3" sheetId="9" r:id="rId4"/>
    <sheet name="Á.U.terv" sheetId="2" r:id="rId5"/>
    <sheet name="Á.E.leltár.1" sheetId="3" r:id="rId6"/>
    <sheet name="Á.E.leltár.2" sheetId="6" r:id="rId7"/>
    <sheet name="Á.E.leltár.3" sheetId="10" r:id="rId8"/>
    <sheet name="VAGYONLELTÁR EGYÜTT" sheetId="12" r:id="rId9"/>
    <sheet name="EÜ KFT FŐLAP" sheetId="13" r:id="rId10"/>
  </sheets>
  <definedNames>
    <definedName name="_xlnm.Print_Area" localSheetId="2">Á.E.2!$A$1:$E$126</definedName>
  </definedNames>
  <calcPr calcId="145621"/>
</workbook>
</file>

<file path=xl/calcChain.xml><?xml version="1.0" encoding="utf-8"?>
<calcChain xmlns="http://schemas.openxmlformats.org/spreadsheetml/2006/main">
  <c r="C630" i="12" l="1"/>
  <c r="C679" i="12"/>
  <c r="C591" i="12"/>
  <c r="C584" i="12"/>
  <c r="C569" i="12"/>
  <c r="C533" i="12"/>
  <c r="C523" i="12"/>
  <c r="C199" i="12"/>
  <c r="C35" i="12"/>
  <c r="C21" i="12"/>
  <c r="C20" i="12" s="1"/>
  <c r="C700" i="12"/>
  <c r="C628" i="12"/>
  <c r="C622" i="12"/>
  <c r="C619" i="12"/>
  <c r="C617" i="12"/>
  <c r="C615" i="12"/>
  <c r="C612" i="12" s="1"/>
  <c r="C608" i="12"/>
  <c r="C519" i="12"/>
  <c r="C11" i="12"/>
  <c r="C266" i="3"/>
  <c r="C331" i="3"/>
  <c r="C307" i="3"/>
  <c r="C274" i="3"/>
  <c r="C250" i="3"/>
  <c r="C244" i="3"/>
  <c r="C10" i="12" l="1"/>
  <c r="C532" i="12"/>
  <c r="C626" i="12"/>
  <c r="C621" i="12" s="1"/>
  <c r="C704" i="12" s="1"/>
  <c r="C583" i="12"/>
  <c r="C522" i="12" s="1"/>
  <c r="C347" i="3"/>
  <c r="C305" i="3"/>
  <c r="C299" i="3"/>
  <c r="C296" i="3"/>
  <c r="C294" i="3"/>
  <c r="C292" i="3"/>
  <c r="C285" i="3"/>
  <c r="C279" i="3"/>
  <c r="C249" i="3"/>
  <c r="C240" i="3"/>
  <c r="C51" i="3"/>
  <c r="C16" i="3"/>
  <c r="C289" i="3" l="1"/>
  <c r="C611" i="12"/>
  <c r="C303" i="3"/>
  <c r="C298" i="3" s="1"/>
  <c r="C273" i="3"/>
  <c r="C243" i="3" s="1"/>
  <c r="C55" i="2"/>
  <c r="C100" i="10"/>
  <c r="C90" i="10"/>
  <c r="C351" i="3" l="1"/>
  <c r="C57" i="10"/>
  <c r="C46" i="10"/>
  <c r="C107" i="10"/>
  <c r="C88" i="10"/>
  <c r="C82" i="10"/>
  <c r="C79" i="10"/>
  <c r="C77" i="10"/>
  <c r="C72" i="10" s="1"/>
  <c r="C75" i="10"/>
  <c r="C68" i="10"/>
  <c r="C66" i="10"/>
  <c r="C64" i="10"/>
  <c r="C45" i="10" l="1"/>
  <c r="C86" i="10"/>
  <c r="C81" i="10" s="1"/>
  <c r="C63" i="10"/>
  <c r="C375" i="6"/>
  <c r="C359" i="6"/>
  <c r="C339" i="6"/>
  <c r="C282" i="6"/>
  <c r="C309" i="6"/>
  <c r="C299" i="6"/>
  <c r="C288" i="6"/>
  <c r="C331" i="6"/>
  <c r="C329" i="6"/>
  <c r="C327" i="6"/>
  <c r="C326" i="6" s="1"/>
  <c r="C320" i="6"/>
  <c r="C307" i="6"/>
  <c r="C171" i="6"/>
  <c r="C34" i="6"/>
  <c r="C23" i="6"/>
  <c r="C15" i="6"/>
  <c r="C22" i="6" l="1"/>
  <c r="C111" i="10"/>
  <c r="C324" i="6"/>
  <c r="C335" i="6"/>
  <c r="C333" i="6" s="1"/>
  <c r="C287" i="6"/>
  <c r="C13" i="6"/>
  <c r="C43" i="10"/>
  <c r="C306" i="6"/>
  <c r="E63" i="2"/>
  <c r="E55" i="2"/>
  <c r="C106" i="9"/>
  <c r="C379" i="6" l="1"/>
  <c r="C281" i="6"/>
  <c r="C323" i="6" s="1"/>
  <c r="E379" i="6" s="1"/>
  <c r="F71" i="2"/>
  <c r="I71" i="2" s="1"/>
  <c r="D63" i="2"/>
  <c r="D106" i="5"/>
  <c r="G63" i="2" l="1"/>
  <c r="H63" i="2"/>
  <c r="C63" i="2"/>
  <c r="F63" i="2" s="1"/>
  <c r="C19" i="10" l="1"/>
  <c r="C16" i="10"/>
  <c r="C15" i="10" l="1"/>
  <c r="C13" i="10" s="1"/>
  <c r="C71" i="10" s="1"/>
  <c r="H90" i="2"/>
  <c r="I88" i="2"/>
  <c r="I86" i="2"/>
  <c r="I84" i="2"/>
  <c r="I82" i="2"/>
  <c r="H81" i="2"/>
  <c r="I79" i="2"/>
  <c r="H72" i="2"/>
  <c r="G72" i="2"/>
  <c r="F103" i="2"/>
  <c r="I103" i="2" s="1"/>
  <c r="F102" i="2"/>
  <c r="I102" i="2" s="1"/>
  <c r="F101" i="2"/>
  <c r="I101" i="2" s="1"/>
  <c r="F99" i="2"/>
  <c r="I99" i="2" s="1"/>
  <c r="F98" i="2"/>
  <c r="I98" i="2" s="1"/>
  <c r="F97" i="2"/>
  <c r="I97" i="2" s="1"/>
  <c r="F96" i="2"/>
  <c r="I96" i="2" s="1"/>
  <c r="F95" i="2"/>
  <c r="I95" i="2" s="1"/>
  <c r="F94" i="2"/>
  <c r="I94" i="2" s="1"/>
  <c r="F93" i="2"/>
  <c r="I93" i="2" s="1"/>
  <c r="F92" i="2"/>
  <c r="I92" i="2" s="1"/>
  <c r="F91" i="2"/>
  <c r="I91" i="2" s="1"/>
  <c r="F89" i="2"/>
  <c r="I89" i="2" s="1"/>
  <c r="F88" i="2"/>
  <c r="F87" i="2"/>
  <c r="I87" i="2" s="1"/>
  <c r="F86" i="2"/>
  <c r="F85" i="2"/>
  <c r="I85" i="2" s="1"/>
  <c r="F84" i="2"/>
  <c r="F83" i="2"/>
  <c r="I83" i="2" s="1"/>
  <c r="F82" i="2"/>
  <c r="F80" i="2"/>
  <c r="I80" i="2" s="1"/>
  <c r="F79" i="2"/>
  <c r="F78" i="2"/>
  <c r="F77" i="2" s="1"/>
  <c r="F75" i="2"/>
  <c r="I75" i="2" s="1"/>
  <c r="F74" i="2"/>
  <c r="I74" i="2" s="1"/>
  <c r="F73" i="2"/>
  <c r="F70" i="2"/>
  <c r="I70" i="2" s="1"/>
  <c r="F69" i="2"/>
  <c r="I69" i="2" s="1"/>
  <c r="F68" i="2"/>
  <c r="I68" i="2" s="1"/>
  <c r="F67" i="2"/>
  <c r="I67" i="2" s="1"/>
  <c r="F66" i="2"/>
  <c r="I66" i="2" s="1"/>
  <c r="F65" i="2"/>
  <c r="I65" i="2" s="1"/>
  <c r="F64" i="2"/>
  <c r="H50" i="2"/>
  <c r="G50" i="2"/>
  <c r="I54" i="2"/>
  <c r="F61" i="2"/>
  <c r="I61" i="2" s="1"/>
  <c r="F60" i="2"/>
  <c r="F59" i="2"/>
  <c r="F57" i="2"/>
  <c r="F56" i="2"/>
  <c r="F54" i="2"/>
  <c r="F53" i="2"/>
  <c r="I53" i="2" s="1"/>
  <c r="F52" i="2"/>
  <c r="I52" i="2" s="1"/>
  <c r="F51" i="2"/>
  <c r="F50" i="2" s="1"/>
  <c r="F49" i="2"/>
  <c r="I49" i="2" s="1"/>
  <c r="F48" i="2"/>
  <c r="I48" i="2" s="1"/>
  <c r="F47" i="2"/>
  <c r="I47" i="2" s="1"/>
  <c r="F46" i="2"/>
  <c r="I46" i="2" s="1"/>
  <c r="F45" i="2"/>
  <c r="I45" i="2" s="1"/>
  <c r="F43" i="2"/>
  <c r="I43" i="2" s="1"/>
  <c r="F42" i="2"/>
  <c r="I42" i="2" s="1"/>
  <c r="F41" i="2"/>
  <c r="I41" i="2" s="1"/>
  <c r="F40" i="2"/>
  <c r="I40" i="2" s="1"/>
  <c r="F39" i="2"/>
  <c r="I39" i="2" s="1"/>
  <c r="F38" i="2"/>
  <c r="I38" i="2" s="1"/>
  <c r="F35" i="2"/>
  <c r="I35" i="2" s="1"/>
  <c r="F34" i="2"/>
  <c r="I34" i="2" s="1"/>
  <c r="F33" i="2"/>
  <c r="I33" i="2" s="1"/>
  <c r="F32" i="2"/>
  <c r="I32" i="2" s="1"/>
  <c r="F31" i="2"/>
  <c r="I31" i="2" s="1"/>
  <c r="F30" i="2"/>
  <c r="I30" i="2" s="1"/>
  <c r="F29" i="2"/>
  <c r="I29" i="2" s="1"/>
  <c r="F27" i="2"/>
  <c r="I27" i="2" s="1"/>
  <c r="F26" i="2"/>
  <c r="I26" i="2" s="1"/>
  <c r="F25" i="2"/>
  <c r="I25" i="2" s="1"/>
  <c r="F24" i="2"/>
  <c r="I24" i="2" s="1"/>
  <c r="F23" i="2"/>
  <c r="I23" i="2" s="1"/>
  <c r="F22" i="2"/>
  <c r="I22" i="2" s="1"/>
  <c r="F21" i="2"/>
  <c r="I21" i="2" s="1"/>
  <c r="F19" i="2"/>
  <c r="I19" i="2" s="1"/>
  <c r="F18" i="2"/>
  <c r="I18" i="2" s="1"/>
  <c r="F17" i="2"/>
  <c r="I17" i="2" s="1"/>
  <c r="F16" i="2"/>
  <c r="F15" i="2"/>
  <c r="F14" i="2"/>
  <c r="I14" i="2" s="1"/>
  <c r="F13" i="2"/>
  <c r="I13" i="2" s="1"/>
  <c r="E58" i="2"/>
  <c r="D58" i="2"/>
  <c r="D55" i="2"/>
  <c r="E50" i="2"/>
  <c r="D50" i="2"/>
  <c r="E44" i="2"/>
  <c r="D44" i="2"/>
  <c r="D36" i="2" s="1"/>
  <c r="E37" i="2"/>
  <c r="E28" i="2"/>
  <c r="D28" i="2"/>
  <c r="E20" i="2"/>
  <c r="D20" i="2"/>
  <c r="E12" i="2"/>
  <c r="D12" i="2"/>
  <c r="E100" i="2"/>
  <c r="E90" i="2"/>
  <c r="E81" i="2"/>
  <c r="E77" i="2"/>
  <c r="E72" i="2"/>
  <c r="I63" i="2"/>
  <c r="E118" i="9"/>
  <c r="E115" i="9"/>
  <c r="E107" i="9"/>
  <c r="E102" i="9"/>
  <c r="E49" i="9"/>
  <c r="E118" i="5"/>
  <c r="E49" i="5"/>
  <c r="E119" i="1"/>
  <c r="E113" i="1"/>
  <c r="E107" i="1"/>
  <c r="E62" i="1"/>
  <c r="C23" i="1"/>
  <c r="E119" i="9"/>
  <c r="E117" i="9"/>
  <c r="D116" i="9"/>
  <c r="C116" i="9"/>
  <c r="E111" i="9"/>
  <c r="E109" i="9"/>
  <c r="D106" i="9"/>
  <c r="E105" i="9"/>
  <c r="D97" i="9"/>
  <c r="C97" i="9"/>
  <c r="E93" i="9"/>
  <c r="D93" i="9"/>
  <c r="D92" i="9" s="1"/>
  <c r="C93" i="9"/>
  <c r="E88" i="9"/>
  <c r="D88" i="9"/>
  <c r="C88" i="9"/>
  <c r="E87" i="9"/>
  <c r="E85" i="9"/>
  <c r="E80" i="9"/>
  <c r="D79" i="9"/>
  <c r="D120" i="9" s="1"/>
  <c r="C79" i="9"/>
  <c r="A75" i="9"/>
  <c r="A73" i="9"/>
  <c r="E63" i="9"/>
  <c r="E62" i="9"/>
  <c r="D61" i="9"/>
  <c r="C61" i="9"/>
  <c r="E60" i="9"/>
  <c r="E59" i="9"/>
  <c r="D58" i="9"/>
  <c r="C58" i="9"/>
  <c r="E53" i="9"/>
  <c r="C53" i="9"/>
  <c r="E52" i="9"/>
  <c r="E48" i="9"/>
  <c r="D47" i="9"/>
  <c r="C47" i="9"/>
  <c r="C39" i="9" s="1"/>
  <c r="E40" i="9"/>
  <c r="D40" i="9"/>
  <c r="C40" i="9"/>
  <c r="E31" i="9"/>
  <c r="D31" i="9"/>
  <c r="D14" i="9" s="1"/>
  <c r="C31" i="9"/>
  <c r="E26" i="9"/>
  <c r="E25" i="9"/>
  <c r="E24" i="9"/>
  <c r="D23" i="9"/>
  <c r="C23" i="9"/>
  <c r="E19" i="9"/>
  <c r="E18" i="9"/>
  <c r="D15" i="9"/>
  <c r="C15" i="9"/>
  <c r="I81" i="2" l="1"/>
  <c r="E97" i="9"/>
  <c r="D11" i="2"/>
  <c r="I37" i="2"/>
  <c r="F37" i="2"/>
  <c r="D39" i="9"/>
  <c r="D65" i="9" s="1"/>
  <c r="E11" i="2"/>
  <c r="F72" i="2"/>
  <c r="I78" i="2"/>
  <c r="I77" i="2" s="1"/>
  <c r="E36" i="2"/>
  <c r="E62" i="2" s="1"/>
  <c r="C92" i="9"/>
  <c r="C120" i="9" s="1"/>
  <c r="E58" i="9"/>
  <c r="C14" i="9"/>
  <c r="C65" i="9" s="1"/>
  <c r="I64" i="2"/>
  <c r="D62" i="2"/>
  <c r="I90" i="2"/>
  <c r="I73" i="2"/>
  <c r="I72" i="2" s="1"/>
  <c r="I51" i="2"/>
  <c r="I50" i="2" s="1"/>
  <c r="E76" i="2"/>
  <c r="E104" i="2" s="1"/>
  <c r="E116" i="9"/>
  <c r="E106" i="9"/>
  <c r="E92" i="9" s="1"/>
  <c r="E79" i="9"/>
  <c r="E61" i="9"/>
  <c r="E47" i="9"/>
  <c r="E23" i="9"/>
  <c r="E15" i="9"/>
  <c r="C23" i="3"/>
  <c r="C20" i="3"/>
  <c r="C19" i="3" s="1"/>
  <c r="C15" i="3" s="1"/>
  <c r="G44" i="2"/>
  <c r="G90" i="2"/>
  <c r="I60" i="2"/>
  <c r="C28" i="2"/>
  <c r="C50" i="2"/>
  <c r="C72" i="2"/>
  <c r="C77" i="2"/>
  <c r="C47" i="1"/>
  <c r="C61" i="1"/>
  <c r="C79" i="1"/>
  <c r="E119" i="5"/>
  <c r="E117" i="5"/>
  <c r="E109" i="5"/>
  <c r="E105" i="5"/>
  <c r="D81" i="2" s="1"/>
  <c r="E62" i="5"/>
  <c r="C53" i="5"/>
  <c r="E53" i="5" s="1"/>
  <c r="E26" i="5"/>
  <c r="E19" i="5"/>
  <c r="E18" i="5"/>
  <c r="A75" i="5"/>
  <c r="A73" i="5"/>
  <c r="E101" i="1"/>
  <c r="E63" i="1"/>
  <c r="E117" i="1"/>
  <c r="A75" i="1"/>
  <c r="A73" i="1"/>
  <c r="E87" i="5"/>
  <c r="E118" i="1"/>
  <c r="E111" i="1"/>
  <c r="E110" i="1"/>
  <c r="E109" i="1"/>
  <c r="E105" i="1"/>
  <c r="E93" i="1"/>
  <c r="E85" i="1"/>
  <c r="E83" i="1"/>
  <c r="E79" i="1" s="1"/>
  <c r="C93" i="1"/>
  <c r="C97" i="1"/>
  <c r="C106" i="1"/>
  <c r="C116" i="1"/>
  <c r="E59" i="1"/>
  <c r="E48" i="1"/>
  <c r="E28" i="1"/>
  <c r="E26" i="1"/>
  <c r="E25" i="1"/>
  <c r="E24" i="1"/>
  <c r="C15" i="1"/>
  <c r="C31" i="1"/>
  <c r="C40" i="1"/>
  <c r="E52" i="5"/>
  <c r="E48" i="5"/>
  <c r="E40" i="5"/>
  <c r="E85" i="5"/>
  <c r="E25" i="5"/>
  <c r="E24" i="5"/>
  <c r="E23" i="5" s="1"/>
  <c r="G81" i="2"/>
  <c r="H77" i="2"/>
  <c r="G77" i="2"/>
  <c r="D97" i="1"/>
  <c r="D93" i="1"/>
  <c r="E88" i="5"/>
  <c r="E111" i="5"/>
  <c r="D93" i="5"/>
  <c r="C93" i="5"/>
  <c r="E93" i="5"/>
  <c r="E31" i="1"/>
  <c r="D23" i="1"/>
  <c r="D31" i="1"/>
  <c r="D97" i="5"/>
  <c r="E97" i="5"/>
  <c r="D88" i="5"/>
  <c r="D23" i="5"/>
  <c r="D31" i="5"/>
  <c r="E84" i="5"/>
  <c r="G28" i="2"/>
  <c r="H28" i="2"/>
  <c r="G20" i="2"/>
  <c r="G12" i="2"/>
  <c r="H20" i="2"/>
  <c r="H44" i="2"/>
  <c r="H12" i="2"/>
  <c r="G58" i="2"/>
  <c r="H58" i="2"/>
  <c r="G55" i="2"/>
  <c r="G37" i="2"/>
  <c r="H55" i="2"/>
  <c r="H37" i="2"/>
  <c r="H76" i="2"/>
  <c r="H100" i="2"/>
  <c r="G100" i="2"/>
  <c r="D72" i="2"/>
  <c r="D77" i="2"/>
  <c r="C12" i="2"/>
  <c r="D116" i="1"/>
  <c r="D106" i="1"/>
  <c r="D92" i="1" s="1"/>
  <c r="D120" i="1" s="1"/>
  <c r="D79" i="1"/>
  <c r="E61" i="1"/>
  <c r="D61" i="1"/>
  <c r="D58" i="1"/>
  <c r="D47" i="1"/>
  <c r="D40" i="1"/>
  <c r="D15" i="1"/>
  <c r="D14" i="1" s="1"/>
  <c r="D15" i="5"/>
  <c r="D14" i="5"/>
  <c r="D40" i="5"/>
  <c r="E31" i="5"/>
  <c r="C23" i="5"/>
  <c r="E15" i="5"/>
  <c r="D47" i="5"/>
  <c r="D58" i="5"/>
  <c r="D39" i="5" s="1"/>
  <c r="D61" i="5"/>
  <c r="D79" i="5"/>
  <c r="D116" i="5"/>
  <c r="E116" i="5"/>
  <c r="E80" i="5"/>
  <c r="E63" i="5"/>
  <c r="I57" i="2"/>
  <c r="E58" i="5"/>
  <c r="C116" i="5"/>
  <c r="C106" i="5"/>
  <c r="C97" i="5"/>
  <c r="C88" i="5"/>
  <c r="C79" i="5"/>
  <c r="C61" i="5"/>
  <c r="C58" i="5"/>
  <c r="C47" i="5"/>
  <c r="C31" i="5"/>
  <c r="C15" i="5"/>
  <c r="C14" i="5" s="1"/>
  <c r="C40" i="5"/>
  <c r="I28" i="2"/>
  <c r="F28" i="2"/>
  <c r="D39" i="1" l="1"/>
  <c r="D65" i="1"/>
  <c r="D92" i="5"/>
  <c r="C14" i="1"/>
  <c r="E92" i="5"/>
  <c r="E106" i="5"/>
  <c r="C288" i="3"/>
  <c r="E39" i="9"/>
  <c r="D120" i="5"/>
  <c r="E79" i="5"/>
  <c r="E120" i="5" s="1"/>
  <c r="E61" i="5"/>
  <c r="E58" i="1"/>
  <c r="G11" i="2"/>
  <c r="E120" i="9"/>
  <c r="E14" i="9"/>
  <c r="H104" i="2"/>
  <c r="E116" i="1"/>
  <c r="E97" i="1"/>
  <c r="D65" i="5"/>
  <c r="E14" i="5"/>
  <c r="I59" i="2"/>
  <c r="I58" i="2" s="1"/>
  <c r="H11" i="2"/>
  <c r="E47" i="5"/>
  <c r="E47" i="1"/>
  <c r="C92" i="1"/>
  <c r="G76" i="2"/>
  <c r="H36" i="2"/>
  <c r="H62" i="2" s="1"/>
  <c r="D100" i="2"/>
  <c r="I16" i="2"/>
  <c r="D90" i="2"/>
  <c r="D76" i="2" s="1"/>
  <c r="D104" i="2" s="1"/>
  <c r="C100" i="2"/>
  <c r="C90" i="2"/>
  <c r="C81" i="2"/>
  <c r="F81" i="2" s="1"/>
  <c r="C58" i="2"/>
  <c r="C44" i="2"/>
  <c r="C20" i="2"/>
  <c r="C11" i="2" s="1"/>
  <c r="F11" i="2" s="1"/>
  <c r="G36" i="2"/>
  <c r="G62" i="2" s="1"/>
  <c r="G104" i="2"/>
  <c r="C92" i="5"/>
  <c r="C120" i="5" s="1"/>
  <c r="C39" i="5"/>
  <c r="C65" i="5" s="1"/>
  <c r="E39" i="5"/>
  <c r="C120" i="1"/>
  <c r="E106" i="1"/>
  <c r="C39" i="1"/>
  <c r="C65" i="1" s="1"/>
  <c r="E23" i="1"/>
  <c r="E14" i="1" s="1"/>
  <c r="E65" i="9" l="1"/>
  <c r="C36" i="2"/>
  <c r="C62" i="2" s="1"/>
  <c r="E39" i="1"/>
  <c r="E65" i="1" s="1"/>
  <c r="I44" i="2"/>
  <c r="I56" i="2"/>
  <c r="I55" i="2" s="1"/>
  <c r="E65" i="5"/>
  <c r="I100" i="2"/>
  <c r="F90" i="2"/>
  <c r="F76" i="2" s="1"/>
  <c r="I76" i="2" s="1"/>
  <c r="E92" i="1"/>
  <c r="E120" i="1" s="1"/>
  <c r="F58" i="2"/>
  <c r="F12" i="2"/>
  <c r="I15" i="2"/>
  <c r="I12" i="2" s="1"/>
  <c r="F100" i="2"/>
  <c r="C76" i="2"/>
  <c r="C104" i="2" s="1"/>
  <c r="F104" i="2" s="1"/>
  <c r="I104" i="2" s="1"/>
  <c r="F55" i="2"/>
  <c r="F44" i="2"/>
  <c r="I20" i="2"/>
  <c r="F20" i="2"/>
  <c r="I36" i="2" l="1"/>
  <c r="I11" i="2"/>
  <c r="I62" i="2" s="1"/>
  <c r="F36" i="2"/>
  <c r="F62" i="2" l="1"/>
</calcChain>
</file>

<file path=xl/comments1.xml><?xml version="1.0" encoding="utf-8"?>
<comments xmlns="http://schemas.openxmlformats.org/spreadsheetml/2006/main">
  <authors>
    <author>Enikő</author>
  </authors>
  <commentList>
    <comment ref="C376" authorId="0">
      <text>
        <r>
          <rPr>
            <b/>
            <sz val="9"/>
            <color indexed="81"/>
            <rFont val="Tahoma"/>
            <family val="2"/>
            <charset val="238"/>
          </rPr>
          <t>Enikő: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<sst xmlns="http://schemas.openxmlformats.org/spreadsheetml/2006/main" count="3923" uniqueCount="1578">
  <si>
    <t>ESZKÖZÖK (AKTÍVÁK) ÖSSZESEN</t>
  </si>
  <si>
    <t>Megnevezés</t>
  </si>
  <si>
    <t>Könyv szerinti érték</t>
  </si>
  <si>
    <t>Sorjel</t>
  </si>
  <si>
    <t>Eredménytartalék</t>
  </si>
  <si>
    <t>Vagyonértékelés szerinti érték</t>
  </si>
  <si>
    <t>Rendezések / Különbözetek</t>
  </si>
  <si>
    <t>Vagyon-értékelés szerinti érték</t>
  </si>
  <si>
    <t>Különbözetek</t>
  </si>
  <si>
    <t>Rendezés</t>
  </si>
  <si>
    <t xml:space="preserve">I.  IMMATERIÁLIS JAVAK </t>
  </si>
  <si>
    <t xml:space="preserve">    Vagyoni értékű jogok</t>
  </si>
  <si>
    <t xml:space="preserve">    Szellemi termékek</t>
  </si>
  <si>
    <t xml:space="preserve">II. TÁRGYI ESZKÖZÖK  </t>
  </si>
  <si>
    <t xml:space="preserve">    Ingatlanok és a kapcsolódó vagyoni értékű jogok</t>
  </si>
  <si>
    <t xml:space="preserve">    Műszaki berendezések, gépek, járművek</t>
  </si>
  <si>
    <t xml:space="preserve">    Egyéb berendezések, felszerelések, járművek</t>
  </si>
  <si>
    <t>III. BEFEKTETETT PÉNZÜGYI ESZKÖZÖK</t>
  </si>
  <si>
    <t xml:space="preserve">    Tartós részesedés kapcsolt vállalkozásban</t>
  </si>
  <si>
    <t xml:space="preserve">    Egyéb tartós részesedés</t>
  </si>
  <si>
    <t xml:space="preserve">B. Forgóeszközök </t>
  </si>
  <si>
    <t xml:space="preserve">I. KÉSZLETEK  </t>
  </si>
  <si>
    <t xml:space="preserve">    Anyagok</t>
  </si>
  <si>
    <t xml:space="preserve">    Befejezetlen termelés és félkész term.</t>
  </si>
  <si>
    <t xml:space="preserve">    Áruk</t>
  </si>
  <si>
    <t xml:space="preserve">II. KÖVETELÉSEK  </t>
  </si>
  <si>
    <t xml:space="preserve">    Követelések áruszállításból és szolgáltatásból (vevők)</t>
  </si>
  <si>
    <t xml:space="preserve">    Egyéb követelések</t>
  </si>
  <si>
    <t xml:space="preserve">IV. PÉNZESZKÖZÖK  </t>
  </si>
  <si>
    <t xml:space="preserve">    Pénztár, csekkek</t>
  </si>
  <si>
    <t xml:space="preserve">    Bankbetétek</t>
  </si>
  <si>
    <t>C. Aktív időbeli elhatárolások</t>
  </si>
  <si>
    <t xml:space="preserve">    Bevételek aktív időbeli elhatárolása</t>
  </si>
  <si>
    <t xml:space="preserve">    Költségek, ráfordítások aktív időbeli elhatárolása</t>
  </si>
  <si>
    <t>D. SAJÁT  TŐKE</t>
  </si>
  <si>
    <t xml:space="preserve">    I. JEGYZETT TŐKE</t>
  </si>
  <si>
    <t xml:space="preserve"> IV. EREDMÉNYTARTALÉK</t>
  </si>
  <si>
    <t xml:space="preserve">  V. LEKÖTÖTT TARTALÉK</t>
  </si>
  <si>
    <t xml:space="preserve">Lekötött tartalék                           </t>
  </si>
  <si>
    <t>F. KÖTELEZETTSÉGEK</t>
  </si>
  <si>
    <t xml:space="preserve"> II. RÖVID LEJÁRATÚ KÖTELEZETTSÉGEK</t>
  </si>
  <si>
    <t xml:space="preserve">    Rövid lejáratú kölcsönök</t>
  </si>
  <si>
    <t xml:space="preserve">    Rövid lejáratú hitelek</t>
  </si>
  <si>
    <t xml:space="preserve">    Vevőtől kapott előlegek</t>
  </si>
  <si>
    <t xml:space="preserve">    Kötelezettségek áruszáll. és szolgáltatásból ( szállítók )</t>
  </si>
  <si>
    <t xml:space="preserve">    Rövid lej. köt.kapcsolt vállalkozással szemben</t>
  </si>
  <si>
    <t xml:space="preserve">    Egyéb rövid lejáratú kötelezettségek</t>
  </si>
  <si>
    <t>G. Passzív időbeli elhatárolások</t>
  </si>
  <si>
    <t xml:space="preserve">    Bevételek passziv időbeli elhatárolása</t>
  </si>
  <si>
    <t xml:space="preserve">    Költségek, ráfordítások passzív időbeli elhatárolása</t>
  </si>
  <si>
    <t xml:space="preserve">    Halasztott bevételek</t>
  </si>
  <si>
    <t>FORRÁSOK (PASSZÍVÁK) ÖSSZESEN</t>
  </si>
  <si>
    <t>A. BEFEKTETETT ESZKÖZÖK</t>
  </si>
  <si>
    <t xml:space="preserve"> </t>
  </si>
  <si>
    <t>01.</t>
  </si>
  <si>
    <t>02.</t>
  </si>
  <si>
    <t>03.</t>
  </si>
  <si>
    <t xml:space="preserve">    Alapítás-átszervezés aktivált értéke</t>
  </si>
  <si>
    <t>04.</t>
  </si>
  <si>
    <t xml:space="preserve">    Kísérleti fejlesztés aktivált értéke</t>
  </si>
  <si>
    <t>05.</t>
  </si>
  <si>
    <t>06.</t>
  </si>
  <si>
    <t>07.</t>
  </si>
  <si>
    <t xml:space="preserve">    Üzleti vagy cégérték</t>
  </si>
  <si>
    <t>08.</t>
  </si>
  <si>
    <t xml:space="preserve">    Immateriális javakra adott előleg</t>
  </si>
  <si>
    <t>09.</t>
  </si>
  <si>
    <t xml:space="preserve">    Immateriális javak értékhelyesbítése</t>
  </si>
  <si>
    <t>10.</t>
  </si>
  <si>
    <t>11.</t>
  </si>
  <si>
    <t>12.</t>
  </si>
  <si>
    <t>13.</t>
  </si>
  <si>
    <t>14.</t>
  </si>
  <si>
    <t xml:space="preserve">    Tenyészállatok</t>
  </si>
  <si>
    <t>15.</t>
  </si>
  <si>
    <t xml:space="preserve">    Beruházások, felújítások</t>
  </si>
  <si>
    <t>16.</t>
  </si>
  <si>
    <t xml:space="preserve">    Beruházásokra adott előlegek</t>
  </si>
  <si>
    <t>17.</t>
  </si>
  <si>
    <t xml:space="preserve">    Tárgyi eszközök értékhelyesbítése</t>
  </si>
  <si>
    <t>18.</t>
  </si>
  <si>
    <t>19.</t>
  </si>
  <si>
    <t>20.</t>
  </si>
  <si>
    <t xml:space="preserve">    Tartósan adott kölcsön kapcsolt vállalkozásban</t>
  </si>
  <si>
    <t>21.</t>
  </si>
  <si>
    <t>22.</t>
  </si>
  <si>
    <t xml:space="preserve">    Tartósan adott kölcsön egyéb rész. visz. álló vállalk.</t>
  </si>
  <si>
    <t>23.</t>
  </si>
  <si>
    <t xml:space="preserve">    Egyéb tartósan adott kölcsön</t>
  </si>
  <si>
    <t>24.</t>
  </si>
  <si>
    <t xml:space="preserve">    Tartós hitelviszonyt megtestesítő értékpapír</t>
  </si>
  <si>
    <t>25.</t>
  </si>
  <si>
    <t xml:space="preserve">    Befektetett pénzügyi eszközök értékhelyesbitése</t>
  </si>
  <si>
    <t>26.</t>
  </si>
  <si>
    <t>27.</t>
  </si>
  <si>
    <t>28.</t>
  </si>
  <si>
    <t>29.</t>
  </si>
  <si>
    <t>30.</t>
  </si>
  <si>
    <t xml:space="preserve">    Növendék-, hízó- és egyéb állatok</t>
  </si>
  <si>
    <t>31.</t>
  </si>
  <si>
    <t xml:space="preserve">    Késztermékek</t>
  </si>
  <si>
    <t>32.</t>
  </si>
  <si>
    <t>33.</t>
  </si>
  <si>
    <t xml:space="preserve">    Készletekre adott előlegek</t>
  </si>
  <si>
    <t>34.</t>
  </si>
  <si>
    <t>35.</t>
  </si>
  <si>
    <t>36.</t>
  </si>
  <si>
    <t xml:space="preserve">    Követelések kapcsolt vállalkozással szemben</t>
  </si>
  <si>
    <t>37.</t>
  </si>
  <si>
    <t xml:space="preserve">    Követelések egyéb rész.visz. lévő váll.szemben</t>
  </si>
  <si>
    <t>38.</t>
  </si>
  <si>
    <t xml:space="preserve">    Váltókövetelések</t>
  </si>
  <si>
    <t>39.</t>
  </si>
  <si>
    <t>40.</t>
  </si>
  <si>
    <t xml:space="preserve">III. ÉRTÉKPAPÍROK  </t>
  </si>
  <si>
    <t>41.</t>
  </si>
  <si>
    <t xml:space="preserve">    Részesedés kapcsolt vállalkozásban</t>
  </si>
  <si>
    <t>42.</t>
  </si>
  <si>
    <t xml:space="preserve">    Egyéb részesedés </t>
  </si>
  <si>
    <t>43.</t>
  </si>
  <si>
    <t xml:space="preserve">     Saját részvények, saját üzletrészek</t>
  </si>
  <si>
    <t>44.</t>
  </si>
  <si>
    <t xml:space="preserve">    Forgatási célú hitelviszonyt megtestesítő értékpapírok</t>
  </si>
  <si>
    <t>45.</t>
  </si>
  <si>
    <t>46.</t>
  </si>
  <si>
    <t>47.</t>
  </si>
  <si>
    <t>48.</t>
  </si>
  <si>
    <t>49.</t>
  </si>
  <si>
    <t>50.</t>
  </si>
  <si>
    <t>51.</t>
  </si>
  <si>
    <t xml:space="preserve">    Halasztott ráfordítások</t>
  </si>
  <si>
    <t>52.</t>
  </si>
  <si>
    <t>53.</t>
  </si>
  <si>
    <t>54.</t>
  </si>
  <si>
    <t>55.</t>
  </si>
  <si>
    <t xml:space="preserve">     Ebből : visszavásárolt tulajd. részesed.névértéken</t>
  </si>
  <si>
    <t>56.</t>
  </si>
  <si>
    <t xml:space="preserve">   II. JEGYZETT, DE MÉG BE NEM FIZ. TŐKE ( - )</t>
  </si>
  <si>
    <t>57.</t>
  </si>
  <si>
    <t xml:space="preserve">  III. TŐKETARTALÉK</t>
  </si>
  <si>
    <t>58.</t>
  </si>
  <si>
    <t>59.</t>
  </si>
  <si>
    <t>60.</t>
  </si>
  <si>
    <t xml:space="preserve">  VI. ÉRTÉKELÉSI TARTALÉK</t>
  </si>
  <si>
    <t>61.</t>
  </si>
  <si>
    <t>62.</t>
  </si>
  <si>
    <t>E. CÉLTARTALÉKOK</t>
  </si>
  <si>
    <t>63.</t>
  </si>
  <si>
    <t>1. Céltartalék a várható veszteségekre</t>
  </si>
  <si>
    <t>64.</t>
  </si>
  <si>
    <t>2. Céltartalék a várható kötelezettségekre</t>
  </si>
  <si>
    <t>65.</t>
  </si>
  <si>
    <t>3. Egyéb céltartalék</t>
  </si>
  <si>
    <t>66.</t>
  </si>
  <si>
    <t>67.</t>
  </si>
  <si>
    <t>I. HÁTRASOROLT KÖTELEZETTSÉGEK</t>
  </si>
  <si>
    <t>68.</t>
  </si>
  <si>
    <t xml:space="preserve">    Hátrasorolt kötelezettségek kapcsolt váll.szemben</t>
  </si>
  <si>
    <t>69.</t>
  </si>
  <si>
    <t xml:space="preserve">    Hátrasorolt köt. egyéb rész. visz. lévö váll.szemben</t>
  </si>
  <si>
    <t>70.</t>
  </si>
  <si>
    <t xml:space="preserve">    Hátrasorolt kötelezettségek egyéb gazd.szemben</t>
  </si>
  <si>
    <t>71.</t>
  </si>
  <si>
    <t>I. HOSSZÚ LEJÁRATÚ KÖTELEZETTSÉGEK</t>
  </si>
  <si>
    <t>72.</t>
  </si>
  <si>
    <t xml:space="preserve">    Hosszú lejáratra kapott kölcsönök</t>
  </si>
  <si>
    <t>73.</t>
  </si>
  <si>
    <t xml:space="preserve">    Átváltoztatható kötvények</t>
  </si>
  <si>
    <t>74.</t>
  </si>
  <si>
    <t xml:space="preserve">    Tartozások kötvénykibocsátásból</t>
  </si>
  <si>
    <t>75.</t>
  </si>
  <si>
    <t xml:space="preserve">    Beruházási és fejlesztési hitelek</t>
  </si>
  <si>
    <t>76.</t>
  </si>
  <si>
    <t xml:space="preserve">    Egyéb hosszú lejáratú hitelek</t>
  </si>
  <si>
    <t>77.</t>
  </si>
  <si>
    <t xml:space="preserve">    Tartós kötelezettségek kapcsolt vállalk.szemben</t>
  </si>
  <si>
    <t>78.</t>
  </si>
  <si>
    <t xml:space="preserve">    Tartós köt. egyéb rész.visz.lévő vállalk.szemben</t>
  </si>
  <si>
    <t>79.</t>
  </si>
  <si>
    <t xml:space="preserve">    Egyéb hosszú lejáratú kötelezettségek</t>
  </si>
  <si>
    <t>80.</t>
  </si>
  <si>
    <t>81.</t>
  </si>
  <si>
    <t>82.</t>
  </si>
  <si>
    <t xml:space="preserve">    - ebböl : az átváltoztatható kötvények</t>
  </si>
  <si>
    <t>83.</t>
  </si>
  <si>
    <t>84.</t>
  </si>
  <si>
    <t>85.</t>
  </si>
  <si>
    <t>86.</t>
  </si>
  <si>
    <t xml:space="preserve">    Váltótartozások</t>
  </si>
  <si>
    <t>87.</t>
  </si>
  <si>
    <t>88.</t>
  </si>
  <si>
    <t xml:space="preserve">    Rövid lej. köt. egyéb rész.visz.lévő vállalk.szemben</t>
  </si>
  <si>
    <t>89.</t>
  </si>
  <si>
    <t>90.</t>
  </si>
  <si>
    <t>91.</t>
  </si>
  <si>
    <t>92.</t>
  </si>
  <si>
    <t>93.</t>
  </si>
  <si>
    <t>94.</t>
  </si>
  <si>
    <t>a vállalkozás vezetője</t>
  </si>
  <si>
    <t>(képviselője)</t>
  </si>
  <si>
    <t>Az átalakulással létrejövő</t>
  </si>
  <si>
    <t>Vagyonmérleg -  és vagyonleltár tervezetei</t>
  </si>
  <si>
    <t>Korlátolt Felelősségű Társaság</t>
  </si>
  <si>
    <t>I.IMMATERIÁLIS JAVAK</t>
  </si>
  <si>
    <t xml:space="preserve">     Műszaki gépek,berendezések,járművek</t>
  </si>
  <si>
    <t xml:space="preserve">    Egyéb berendezések, feleszerelések</t>
  </si>
  <si>
    <t xml:space="preserve">    Pénztárak</t>
  </si>
  <si>
    <t>B. FORGÓESZKÖZÖK</t>
  </si>
  <si>
    <t>C. AKTÍV IDŐBELI ELHATÁROLÁSOK</t>
  </si>
  <si>
    <t>G. PASSZÍV IDŐBELI ELHATÁROLÁSOK</t>
  </si>
  <si>
    <t>Lekötött tartalék</t>
  </si>
  <si>
    <t>Korlátolt Felelősségű Társaság,</t>
  </si>
  <si>
    <t xml:space="preserve"> Korlátolt Felelősségű Társaság,</t>
  </si>
  <si>
    <t xml:space="preserve">mint  beolvadó </t>
  </si>
  <si>
    <t xml:space="preserve"> III. TŐKETARTALÉK</t>
  </si>
  <si>
    <t>Tőketartalék</t>
  </si>
  <si>
    <t>Adatok: eFt-ban</t>
  </si>
  <si>
    <t>Adatok:eFt-ban</t>
  </si>
  <si>
    <t>Költségek,egyéb fiz.kamatok,egyéb ráf.elhatárolása</t>
  </si>
  <si>
    <t xml:space="preserve"> V. LEKÖTÖTT TARTALÉK</t>
  </si>
  <si>
    <t xml:space="preserve"> III. RÖVID LEJÁRATÚ KÖTELEZETTSÉGEK</t>
  </si>
  <si>
    <t xml:space="preserve"> II. HOSSZÚ LEJÁRATÚ KÖTELEZETTSÉGEK</t>
  </si>
  <si>
    <t xml:space="preserve"> G. PASSZÍV IDŐBELI ELHATÁROLÁSOK</t>
  </si>
  <si>
    <t xml:space="preserve"> VII. ADÓZOTT EREDMÉNY</t>
  </si>
  <si>
    <t xml:space="preserve">    Költségek,ráfordítások aktív időbeli elhatárolása</t>
  </si>
  <si>
    <t>Bevételek aktív időbeli lehatárolása</t>
  </si>
  <si>
    <t xml:space="preserve">    Rövid lej.köt.kapcsolt vállalkozással szemben</t>
  </si>
  <si>
    <t xml:space="preserve">    Bevételek passzív időbeli elhatárolása</t>
  </si>
  <si>
    <t>Bevételek aktív időbeli ráfordítása</t>
  </si>
  <si>
    <t>valamint a</t>
  </si>
  <si>
    <t>és a</t>
  </si>
  <si>
    <t xml:space="preserve">valamint a </t>
  </si>
  <si>
    <t>mint jogutód</t>
  </si>
  <si>
    <t>2018. december 31-i kimutatások alapján</t>
  </si>
  <si>
    <t>Székhely:</t>
  </si>
  <si>
    <t>Fordulónap: 2018.12.31.</t>
  </si>
  <si>
    <t xml:space="preserve">Kelt: </t>
  </si>
  <si>
    <t xml:space="preserve">Székhely: </t>
  </si>
  <si>
    <t>Jegyzett, demég  be nem fizetett tőke</t>
  </si>
  <si>
    <t>Jegyzett, de még be nem fizetett tőke</t>
  </si>
  <si>
    <t>Tiszavasvári Város Közétkeztetési Nonprofit</t>
  </si>
  <si>
    <t xml:space="preserve">Tiva-Szolg Nonprofit </t>
  </si>
  <si>
    <t>Tiszavasvári Egészségügyi Szolgáltató Nonprofit</t>
  </si>
  <si>
    <t xml:space="preserve">Név: </t>
  </si>
  <si>
    <t>TIVA-SZOLG NONPROFIT KFT</t>
  </si>
  <si>
    <t>4440 TISZAVASVÁRI, ADY ENDRE U. 8.</t>
  </si>
  <si>
    <t>Vagyonértékelés szerinti érték Tiva-Szolg Nonprofit KFT</t>
  </si>
  <si>
    <t>VII. ADÓZOTT EREDMÉNY</t>
  </si>
  <si>
    <t>Tiszavasvári Város Közétkeztetési Nonprofit KFT</t>
  </si>
  <si>
    <t>4440 Tiszavasvári, Városháza tér 4.</t>
  </si>
  <si>
    <t xml:space="preserve"> VII. ADÓZOTT  EREDMÉNY</t>
  </si>
  <si>
    <t>A beolvadó Tiszavasvári Város Közétkeztetési Nonprofit KFT</t>
  </si>
  <si>
    <t>A beolvadó Tiszavasvári Egészségügyi Szolgáltató Nonprofit Közhasznú  Kft</t>
  </si>
  <si>
    <t>Tiszavasvári Egészségügyi Szolgáltató Nonprofit KFT</t>
  </si>
  <si>
    <t>4440 Tiszavasvári, Vasvári Pál u. 87.</t>
  </si>
  <si>
    <t>Vagyonértékelés szerinti érték Tiszavasvári Eü-i Szolg. Nonprofit KFT</t>
  </si>
  <si>
    <t>Vagyonértékelés szerinti érték Közétkeztetési Nonprofit  KFT</t>
  </si>
  <si>
    <t>Vagyonérékelés szerinti érték jogutód KFT</t>
  </si>
  <si>
    <t>Az átvevő TIVA-SZOLG NONPROFIT KFT</t>
  </si>
  <si>
    <t>Jogutód  vagyona</t>
  </si>
  <si>
    <t>AZ átvevő TIVA-SZOLG Nonprofit  Kft.</t>
  </si>
  <si>
    <t>QB Élelmezési rendszer</t>
  </si>
  <si>
    <t>Számlázó program</t>
  </si>
  <si>
    <t>Házipénztár program</t>
  </si>
  <si>
    <t>Win 7 Home Edition szoftver</t>
  </si>
  <si>
    <t>Kettős könyvviteli szoftver</t>
  </si>
  <si>
    <t>Immateriális javak nyitó</t>
  </si>
  <si>
    <t>II. TÁRGY ESZKÖZÖK</t>
  </si>
  <si>
    <t xml:space="preserve">    Ingatlanok</t>
  </si>
  <si>
    <t>Kabay konyha folyosó burkolás</t>
  </si>
  <si>
    <t>"Lurkó-Kuckó" Óvoda konyha bur</t>
  </si>
  <si>
    <t>Kabay konyha korszerűsítés-ide</t>
  </si>
  <si>
    <t>Varázsceruza Óvoda korszerűsít</t>
  </si>
  <si>
    <t>Városi Piac fejesztése</t>
  </si>
  <si>
    <t>Vizes blokk-Gólyahír táborban</t>
  </si>
  <si>
    <t>Gólyahír tábor hőcserélők felú</t>
  </si>
  <si>
    <t>Játszótér Gólyahír táborban</t>
  </si>
  <si>
    <t>Sportpálya Gólyahír táborban</t>
  </si>
  <si>
    <t>Lakóingatlan Záhony hrsz. : 37</t>
  </si>
  <si>
    <t>Háromfunkciós keverőgép</t>
  </si>
  <si>
    <t>Burgonyakoptató</t>
  </si>
  <si>
    <t>Konzervnyitók</t>
  </si>
  <si>
    <t>Vízforraló</t>
  </si>
  <si>
    <t>Rozsdamentes asztal ATAM 2009F</t>
  </si>
  <si>
    <t>Rozsdamentes asztal ATAM 1508</t>
  </si>
  <si>
    <t>Rozsdamentes asztal ATAM 1208</t>
  </si>
  <si>
    <t>Rozsdamentes asztal ATAP 1609</t>
  </si>
  <si>
    <t>Rozsdamentes asztal ATAM 2509</t>
  </si>
  <si>
    <t>Rozsdamentes asztal ATAM 1507</t>
  </si>
  <si>
    <t>Rozsdamentes asztal ATAM 1007</t>
  </si>
  <si>
    <t>Gázzsámolyok NF6-1140</t>
  </si>
  <si>
    <t>Asztalterítők, szalvéta, függö</t>
  </si>
  <si>
    <t>Kenwood BL 640 turmixgép</t>
  </si>
  <si>
    <t>Dagasztógépek</t>
  </si>
  <si>
    <t>50 L-es alacsony lábas+fedő</t>
  </si>
  <si>
    <t>60 L-es alacsony lábas+fedő</t>
  </si>
  <si>
    <t>Tányércsepegtető</t>
  </si>
  <si>
    <t>Hűtőszekrény kombinált</t>
  </si>
  <si>
    <t>Hűtőszekrény</t>
  </si>
  <si>
    <t>Mora MG51101/PS131FW1 gáztűzhe</t>
  </si>
  <si>
    <t>Hauser MW-717 mikrohullámú süt</t>
  </si>
  <si>
    <t>Saeco Spiden  villa aut. Káváf</t>
  </si>
  <si>
    <t>Kerti pavilon</t>
  </si>
  <si>
    <t>Mikrohullámú sütők</t>
  </si>
  <si>
    <t>600 L-es hűtőszekrény</t>
  </si>
  <si>
    <t>Olajsütő NO-1120 RM</t>
  </si>
  <si>
    <t>Olajsütő NO- 1120 RM</t>
  </si>
  <si>
    <t>Kerti pad</t>
  </si>
  <si>
    <t>Emeletes ágyak</t>
  </si>
  <si>
    <t>Klimatizálás -Gólyahír tábor k</t>
  </si>
  <si>
    <t>Tollpárna 68x88 cm</t>
  </si>
  <si>
    <t>FAMÍLIA takaró 130x200 cm</t>
  </si>
  <si>
    <t>Lepedő 140x200 cm fehér pamut</t>
  </si>
  <si>
    <t>3 részes ágyn.garn. Krepp Húsv</t>
  </si>
  <si>
    <t>Mosógép</t>
  </si>
  <si>
    <t>Zanussi NHT505071 mosogatógép</t>
  </si>
  <si>
    <t>Kávéfőző</t>
  </si>
  <si>
    <t>Mosogatókosár evőeszközöknek</t>
  </si>
  <si>
    <t>Mosogatókosár tányéroknak</t>
  </si>
  <si>
    <t>Automata kávéfőző /Saeco Odea/</t>
  </si>
  <si>
    <t>Székszoknya</t>
  </si>
  <si>
    <t>Asztalszoknya</t>
  </si>
  <si>
    <t>MA-752 Egyetemes konyhagép,ala</t>
  </si>
  <si>
    <t>KF Húsörlő segédgép</t>
  </si>
  <si>
    <t>HD 16 habverő-, dagasztó-, kev</t>
  </si>
  <si>
    <t>M20 mákörlő segédgép</t>
  </si>
  <si>
    <t>HGA 150 gördíthető tároló állv</t>
  </si>
  <si>
    <t>PSZK 150 passzírozó szeletelő,</t>
  </si>
  <si>
    <t>Zanussi 400146 mosogatógép</t>
  </si>
  <si>
    <t>Automata vízlágyító</t>
  </si>
  <si>
    <t>Kombinált gőzpároló, sütő</t>
  </si>
  <si>
    <t>Tálcaszedő kocsi</t>
  </si>
  <si>
    <t>Zománcozott sütőlap</t>
  </si>
  <si>
    <t>Edény GN1/1 20mm</t>
  </si>
  <si>
    <t>Edény GN1/1 40mm</t>
  </si>
  <si>
    <t>Edény 1/1 65mm</t>
  </si>
  <si>
    <t>Perforált edény GN 1/1 65mm</t>
  </si>
  <si>
    <t>Perforált edény GN 1/1 100mm</t>
  </si>
  <si>
    <t>Szilikonos fedő</t>
  </si>
  <si>
    <t>Edény 200</t>
  </si>
  <si>
    <t>Rozsdamentes ételszállító 30 l</t>
  </si>
  <si>
    <t>Villamos üzemű sütő NS-1306</t>
  </si>
  <si>
    <t>Philips HR1600 rúdmixer</t>
  </si>
  <si>
    <t>Asztal /2000*700 cm/</t>
  </si>
  <si>
    <t>Anyagmozgató kocsik</t>
  </si>
  <si>
    <t>Üst, üstház</t>
  </si>
  <si>
    <t>RKG280 gázüzemű főzőüst</t>
  </si>
  <si>
    <t>Vasaló</t>
  </si>
  <si>
    <t>W2107 Hűtőszekrény 600 l-es 3</t>
  </si>
  <si>
    <t>Asztali konzervnyitó, nagyüzem</t>
  </si>
  <si>
    <t>Gasztro sörpad 50x220cm</t>
  </si>
  <si>
    <t>Öcs Asztal 183x76x74</t>
  </si>
  <si>
    <t>Konyhaszekrény</t>
  </si>
  <si>
    <t>Talicska</t>
  </si>
  <si>
    <t>RKG 280 Gázüzemű főzőüst 280l-</t>
  </si>
  <si>
    <t>R45/265 Nagy teherbírású polc</t>
  </si>
  <si>
    <t>Rm tárolópolc</t>
  </si>
  <si>
    <t>Bosch MFQ36440 kézi robotgép</t>
  </si>
  <si>
    <t>Zanussi ZFC649/51400WA fagyasz</t>
  </si>
  <si>
    <t>Fagyasztóláda</t>
  </si>
  <si>
    <t>ZANUSSI ZFC639 Fagyasztó láda</t>
  </si>
  <si>
    <t>Kontakt grill</t>
  </si>
  <si>
    <t>Kézilabda kapuháló</t>
  </si>
  <si>
    <t>Philips Hr2052/00 DC TURMIXGÉP</t>
  </si>
  <si>
    <t>Toll nagypárna 70*90 cm</t>
  </si>
  <si>
    <t>Família paplan 140*200 cm</t>
  </si>
  <si>
    <t>3 r.ágynemű 140*200/70*90/40*5</t>
  </si>
  <si>
    <t>Rm csepegtető állvány</t>
  </si>
  <si>
    <t>Rm tepsitartó regál</t>
  </si>
  <si>
    <t>RKG 280 gázüzemű főzőüst</t>
  </si>
  <si>
    <t>1100 l-es hulladékgyűjtő edény</t>
  </si>
  <si>
    <t>NESPRESS KRUPSP IXIE KÁVÉFŐZŐ</t>
  </si>
  <si>
    <t>SZARVASI KÁVÉFŐZŐ</t>
  </si>
  <si>
    <t>Mosogató gép NHT8</t>
  </si>
  <si>
    <t>Mosogatóasztal /kifutó/</t>
  </si>
  <si>
    <t>Delonghi kávéfőzők -inissia</t>
  </si>
  <si>
    <t>Mosogatószer adagoló</t>
  </si>
  <si>
    <t>NFG-1140-Gáz főzőzsámoly 14KW</t>
  </si>
  <si>
    <t>Billenő serpenyő 80l-es</t>
  </si>
  <si>
    <t>Billenős serpenyő  120l-es</t>
  </si>
  <si>
    <t>Zanussi mosogatógép</t>
  </si>
  <si>
    <t>Egyszemélyes ágy</t>
  </si>
  <si>
    <t>Emeletes ágy</t>
  </si>
  <si>
    <t>Polár takarók 5db</t>
  </si>
  <si>
    <t>Sigma tárgyaló szék bordó</t>
  </si>
  <si>
    <t>Műanyag székek</t>
  </si>
  <si>
    <t>Paplan -Aloe Vera- 140x200cm</t>
  </si>
  <si>
    <t>3 részes krepp ágyneműhuzat</t>
  </si>
  <si>
    <t>Paplan-Terra 140*200cm</t>
  </si>
  <si>
    <t>Hajdú AQ2000 Aquastic melegvíz</t>
  </si>
  <si>
    <t>Centrifuga</t>
  </si>
  <si>
    <t>Állvánok 5db</t>
  </si>
  <si>
    <t>Tároló szekrény</t>
  </si>
  <si>
    <t>SAMSUNG MIKROHULLÁMÚ SÜTŐ</t>
  </si>
  <si>
    <t>SZÁRÍTÓGÉP ELECTROLUX</t>
  </si>
  <si>
    <t>NAGY TEHERBÍRÁSÚ POLC</t>
  </si>
  <si>
    <t>DRÓTOS POLCÁLLVÁNY</t>
  </si>
  <si>
    <t>TÁLALÓ SZEKRÉNY</t>
  </si>
  <si>
    <t>MELEGENTARTÓ PULT</t>
  </si>
  <si>
    <t>ELEKTROLUX MIKROHULLÁMÚ SÜTŐ</t>
  </si>
  <si>
    <t>ELEKTROMOS SÜTŐ 3 FIÓKOS</t>
  </si>
  <si>
    <t>REGÁL KOCSI 1800-AS</t>
  </si>
  <si>
    <t>TEPSI GN2/1-ES</t>
  </si>
  <si>
    <t>HÚTŐLÁDA</t>
  </si>
  <si>
    <t>Mikrohullámú sütő</t>
  </si>
  <si>
    <t>Pénzkazetta</t>
  </si>
  <si>
    <t>Olló</t>
  </si>
  <si>
    <t>Melegen tartó pult</t>
  </si>
  <si>
    <t>Függöny</t>
  </si>
  <si>
    <t>Elektromos kés</t>
  </si>
  <si>
    <t>Hausmeister</t>
  </si>
  <si>
    <t>Mángorlógép /vasaló/</t>
  </si>
  <si>
    <t>Renault Trafic  IPW-309</t>
  </si>
  <si>
    <t>Volkswagen Transporter  LYW801</t>
  </si>
  <si>
    <t>Hajdú mosógép</t>
  </si>
  <si>
    <t>Fehér teflon abroszok</t>
  </si>
  <si>
    <t>Asztalfutók</t>
  </si>
  <si>
    <t>Székszoknya masnik</t>
  </si>
  <si>
    <t>Tálalószekrény</t>
  </si>
  <si>
    <t>Sony TV</t>
  </si>
  <si>
    <t>Sötétítők</t>
  </si>
  <si>
    <t>Függönyök</t>
  </si>
  <si>
    <t>Karnis 300cm</t>
  </si>
  <si>
    <t>Karnis 120 cm</t>
  </si>
  <si>
    <t>Bil. R45/265 nagy teherbírású</t>
  </si>
  <si>
    <t>Műanyag hulladékgyűjtő 50 L</t>
  </si>
  <si>
    <t>Ruhaszárító 18 m-es kétszárnyú</t>
  </si>
  <si>
    <t>Komód</t>
  </si>
  <si>
    <t>1Asztal 4szék táborba</t>
  </si>
  <si>
    <t>Aro ruhaszárító 18 kétszárnyú</t>
  </si>
  <si>
    <t>Fenyőágy</t>
  </si>
  <si>
    <t>Sötételők</t>
  </si>
  <si>
    <t>Polár takaró -tábor</t>
  </si>
  <si>
    <t>Ventillátor</t>
  </si>
  <si>
    <t>Party Sörpad Garnitúra</t>
  </si>
  <si>
    <t>Hajdú Centrifuga</t>
  </si>
  <si>
    <t>Tollpárna68x88cm</t>
  </si>
  <si>
    <t>Família takaró 130x220</t>
  </si>
  <si>
    <t>3r. ágynemű garn.</t>
  </si>
  <si>
    <t>Lepedő 140x200</t>
  </si>
  <si>
    <t>Wien sörpad garnitúra</t>
  </si>
  <si>
    <t>Heverő</t>
  </si>
  <si>
    <t>Matrac</t>
  </si>
  <si>
    <t>80x80x75 Asztal</t>
  </si>
  <si>
    <t>Stoki</t>
  </si>
  <si>
    <t>Csővázas szék</t>
  </si>
  <si>
    <t>Ebédlő asztal 200-as</t>
  </si>
  <si>
    <t>Ebédlő asztal 185-ös</t>
  </si>
  <si>
    <t>Ebédlő asztal 250-es</t>
  </si>
  <si>
    <t>Família takaró</t>
  </si>
  <si>
    <t>Tollpárna 68x88</t>
  </si>
  <si>
    <t>Lepedő 140x200 cm</t>
  </si>
  <si>
    <t>3 r. ágynemű garn.</t>
  </si>
  <si>
    <t>Munkaasztal</t>
  </si>
  <si>
    <t>Vitrines szekrény</t>
  </si>
  <si>
    <t>Kültéri ping-pong asztal</t>
  </si>
  <si>
    <t>Polár takarók 150*200cm</t>
  </si>
  <si>
    <t>HP Laeser Jet 1102 nyomtató</t>
  </si>
  <si>
    <t>Singer 1409 Promise varrógép</t>
  </si>
  <si>
    <t>Micra Jota pénztárgép</t>
  </si>
  <si>
    <t>Szalagfüggöny táborba</t>
  </si>
  <si>
    <t>Lámpa</t>
  </si>
  <si>
    <t>RM Perforált polc</t>
  </si>
  <si>
    <t>Samsung Led tv, antennával</t>
  </si>
  <si>
    <t>Antenna</t>
  </si>
  <si>
    <t>Alulétra kitoltható</t>
  </si>
  <si>
    <t>Alulétra</t>
  </si>
  <si>
    <t>Konvektor el. heat f</t>
  </si>
  <si>
    <t>Konvektorel. heat f</t>
  </si>
  <si>
    <t>Split klíma</t>
  </si>
  <si>
    <t>Fogasok</t>
  </si>
  <si>
    <t>Seat Inca</t>
  </si>
  <si>
    <t>Mazda tehergépkocsi</t>
  </si>
  <si>
    <t>Citroen Nemo tehergépkocsi</t>
  </si>
  <si>
    <t>Számítógép</t>
  </si>
  <si>
    <t>T-elosztó</t>
  </si>
  <si>
    <t>Komplett számítógép</t>
  </si>
  <si>
    <t>Szekrény</t>
  </si>
  <si>
    <t>HP Lézernyomtató 1102</t>
  </si>
  <si>
    <t>Fűtőventillátor</t>
  </si>
  <si>
    <t>Samsung DVD- RW meghajtó</t>
  </si>
  <si>
    <t>Epson 880 nyomtató</t>
  </si>
  <si>
    <t>Klíma berendezés</t>
  </si>
  <si>
    <t>Bútorok irodába</t>
  </si>
  <si>
    <t>HP 1102 lézer nyomtató</t>
  </si>
  <si>
    <t>Tárgyaló székek</t>
  </si>
  <si>
    <t>Sencor SSK 606 Iratmegsemmisít</t>
  </si>
  <si>
    <t>HP Color Laserjet clp-3620 nyo</t>
  </si>
  <si>
    <t>Samsung ER-260 tip. pénztárgép</t>
  </si>
  <si>
    <t>HP LaserJet Pro P1102 nyomtató</t>
  </si>
  <si>
    <t>Samsung Galaxy S4/SL tefefon</t>
  </si>
  <si>
    <t>Papírvággó</t>
  </si>
  <si>
    <t>Szalagfüggönyök irodába 2 db</t>
  </si>
  <si>
    <t>2 db szőnyeg</t>
  </si>
  <si>
    <t>Knox forgószék-fekete</t>
  </si>
  <si>
    <t>Huawei P8 Lite/SL telefon</t>
  </si>
  <si>
    <t>Sam Gal S7 EDGE/SL telefon</t>
  </si>
  <si>
    <t>Sam Gal Grand Prime telefon</t>
  </si>
  <si>
    <t>Ms Lumia 640/SL tel+ RHA fülha</t>
  </si>
  <si>
    <t>Sam Gal J3 telefon</t>
  </si>
  <si>
    <t>Szalagfüggönyök</t>
  </si>
  <si>
    <t>Samsung Gal J3 216/SL telefon</t>
  </si>
  <si>
    <t>Függönyroló 160x194cm</t>
  </si>
  <si>
    <t>Szalagfüggöny</t>
  </si>
  <si>
    <t>Dell Vostro 5568 Notebook ezüs</t>
  </si>
  <si>
    <t>HP LJ PRO M12W LÉZERNYOMTATÓ</t>
  </si>
  <si>
    <t>HP LJ PRO M12A LÉZERNYOMTATÓ</t>
  </si>
  <si>
    <t>ASUS NOTEBOOK +EGÉR</t>
  </si>
  <si>
    <t>Monitor</t>
  </si>
  <si>
    <t>Asztali lámpa</t>
  </si>
  <si>
    <t>Damaszt asztalterítő v. zöld</t>
  </si>
  <si>
    <t>Damaszt asztalterítő v. sárga</t>
  </si>
  <si>
    <t>Gastro abrosz 150x220 cm sárga</t>
  </si>
  <si>
    <t>Gastro abrosz 140x180 cm creme</t>
  </si>
  <si>
    <t>ÖLTÖZŐ SZEKRÉNY</t>
  </si>
  <si>
    <t>TAKARÍTÓ SZEKRÉNY</t>
  </si>
  <si>
    <t>UV TÁBLA</t>
  </si>
  <si>
    <t>I. KÉSZLETEK  lsd mellékletek</t>
  </si>
  <si>
    <t>Szabóné Aranyi Tünde</t>
  </si>
  <si>
    <t>Carnesz Kft</t>
  </si>
  <si>
    <t>Takács László</t>
  </si>
  <si>
    <t>Magiszter Al.Óvoda és Iskola</t>
  </si>
  <si>
    <t>Veréb András</t>
  </si>
  <si>
    <t>Toma Andrásné</t>
  </si>
  <si>
    <t>Kéfogás Szoc. Szolg. Kp</t>
  </si>
  <si>
    <t>Bohács József</t>
  </si>
  <si>
    <t>Sándor István</t>
  </si>
  <si>
    <t xml:space="preserve">SzorgalmatosMesekert Óvoda , Bölcsőde és </t>
  </si>
  <si>
    <t>Munkavállalőknak folyosított munkabér előleg</t>
  </si>
  <si>
    <t>Teljesítés időpontjától eltérő esedékességű áfa</t>
  </si>
  <si>
    <t>Aranyosi Tamás -szállítói túlfizetés</t>
  </si>
  <si>
    <t>Mobil Adat KFT-szállítói túlfizetés</t>
  </si>
  <si>
    <t>Társasági adó elszámolása-túlfizetés</t>
  </si>
  <si>
    <t>Helyi iparűzési adó elszámolása-túlfizetés</t>
  </si>
  <si>
    <t>ERSTE BANK HUNGARY ZRT</t>
  </si>
  <si>
    <t>ERSTE BEFEKTETÉSI ZRT</t>
  </si>
  <si>
    <t>Tiszántúli Takarék Takarékszövetkezet</t>
  </si>
  <si>
    <t xml:space="preserve">   68700016-10150508</t>
  </si>
  <si>
    <t>144000018-03210600</t>
  </si>
  <si>
    <t xml:space="preserve">      11993300-06431633</t>
  </si>
  <si>
    <t xml:space="preserve">   68700016-10147056</t>
  </si>
  <si>
    <t>OTP BANK NYRT</t>
  </si>
  <si>
    <t xml:space="preserve">   11744144-2005320</t>
  </si>
  <si>
    <t xml:space="preserve">   Erste Befektetési Zrt.</t>
  </si>
  <si>
    <t xml:space="preserve">   14400018-03210600-52571866</t>
  </si>
  <si>
    <t>Cat BT</t>
  </si>
  <si>
    <t>Tv-i Sütőüzem KFT</t>
  </si>
  <si>
    <t>Ta-Te KFT</t>
  </si>
  <si>
    <t>Magyar Telekom Nyrt</t>
  </si>
  <si>
    <t>Tiszavasvári Város Ök-a</t>
  </si>
  <si>
    <t>Belovecz és Tsa KFT</t>
  </si>
  <si>
    <t>East Milk KFT</t>
  </si>
  <si>
    <t>Rapid Group KFT</t>
  </si>
  <si>
    <t>Mortak Fruit KFT</t>
  </si>
  <si>
    <t>HungaroChemicals KFT</t>
  </si>
  <si>
    <t>AG Foods Hungary KFT</t>
  </si>
  <si>
    <t>Nyíregyházi Kenyérgyár KFT</t>
  </si>
  <si>
    <t>Létai-Huszti KFT</t>
  </si>
  <si>
    <t>Naturice KFT</t>
  </si>
  <si>
    <t>Kovács Tiborné és Tsa KFT</t>
  </si>
  <si>
    <t>Torman S.R.O</t>
  </si>
  <si>
    <t>Dr. Kádár István</t>
  </si>
  <si>
    <t>Tiszavasvári Egyesített Óvodai Int.</t>
  </si>
  <si>
    <t>Nyíregyházi Szakképzési Centrum</t>
  </si>
  <si>
    <t>Bényei András -vevői túlfizetés</t>
  </si>
  <si>
    <t>Borivóné Tulipán Adrienn-vevői túlfizetés</t>
  </si>
  <si>
    <t>Munkaviszonyból származó szja</t>
  </si>
  <si>
    <t>Természetbeni juttatás szja</t>
  </si>
  <si>
    <t>Százalékos eho kötelezettség</t>
  </si>
  <si>
    <t>Nyugdíjbiztosítási Alappal szembeni kötelezettség</t>
  </si>
  <si>
    <t>Szocho kötelezettség</t>
  </si>
  <si>
    <t>Egyszerűsített fogl.kapcs.közteher</t>
  </si>
  <si>
    <t>EBMP kötelezettség</t>
  </si>
  <si>
    <t>ÁFA</t>
  </si>
  <si>
    <t>Keresetelszámolási számla</t>
  </si>
  <si>
    <t>Táppénzhozzájárulás</t>
  </si>
  <si>
    <t>Szakképzési hozzájárulás</t>
  </si>
  <si>
    <t>Önkéntes Nyugdíjpénztári elszámolások</t>
  </si>
  <si>
    <t>Rövid lejáratú egyéb kötelezettség/visszatartott munkabérelőleg</t>
  </si>
  <si>
    <t>Kelt:  Tiszavasvári, 2019.03.31.</t>
  </si>
  <si>
    <t>Kelt: Tiszavasvári, 2019.03.31.</t>
  </si>
  <si>
    <t>Kelt: Tiszavasvári, 2019. 03.31.</t>
  </si>
  <si>
    <t>KERÉKPÁR 2 DB</t>
  </si>
  <si>
    <t>BABAMÉRLEG</t>
  </si>
  <si>
    <t>SZEMÉLYMÉRLEG</t>
  </si>
  <si>
    <t>VÉRNYOMÁSMÉRŐ VEROVAL</t>
  </si>
  <si>
    <t>BABY DOPPY KÉSZÜLÉK</t>
  </si>
  <si>
    <t>LÁNG FÉLE SZTEREO TESZT TÉRLÁT</t>
  </si>
  <si>
    <t>OFTALMOSZKÓP KAWE</t>
  </si>
  <si>
    <t>AUDITEST SZŰRŐAUDIOMÉTER</t>
  </si>
  <si>
    <t>SOEHNLE DIG CS MÉRLEG</t>
  </si>
  <si>
    <t>LÁTÁSVIZSGÁLÓ PAPÍR 2 DB</t>
  </si>
  <si>
    <t>VÉRNYOMÁSMÉRŐ 9DB</t>
  </si>
  <si>
    <t>SAMSUNG TELEFON</t>
  </si>
  <si>
    <t>SPIRÁLOZÓ</t>
  </si>
  <si>
    <t>MONITOR</t>
  </si>
  <si>
    <t>ASUS MONITOR</t>
  </si>
  <si>
    <t>HP NYOMTATÓ</t>
  </si>
  <si>
    <t>IRODAI SZÉK</t>
  </si>
  <si>
    <t>KORTERMI TÁMLÁS SZÉK</t>
  </si>
  <si>
    <t>PORSZÍVÓ</t>
  </si>
  <si>
    <t>VÉRCUKORSZINTMÉRŐ CSERESZETT</t>
  </si>
  <si>
    <t>KERÉKPÁR</t>
  </si>
  <si>
    <t>IDEGEN ÉPÜLETEN VÉGZETT BERUHÁZÁS</t>
  </si>
  <si>
    <t>dr. Nyáguly István</t>
  </si>
  <si>
    <t>Kodak -Medical KFT</t>
  </si>
  <si>
    <t>dr. Horai Károly</t>
  </si>
  <si>
    <t>dr. Malinák Gyula</t>
  </si>
  <si>
    <t>Fügedi - Dent BT</t>
  </si>
  <si>
    <t>dr. Pusztai Anna</t>
  </si>
  <si>
    <t>Rojkó -Med Tanácsadó EÜ.Sz. KFT</t>
  </si>
  <si>
    <t>Tiszavasvári Város Önkormányzata</t>
  </si>
  <si>
    <t>Tiszavasvári Média Egyesület</t>
  </si>
  <si>
    <t>Jőgi -Med KFT</t>
  </si>
  <si>
    <t>Követelések magánszeméllyel szemben</t>
  </si>
  <si>
    <t>Különféle egyéb követelések-később érv.áfa</t>
  </si>
  <si>
    <t>HBVSZ ZRT-szállítói túlfizetés</t>
  </si>
  <si>
    <t>Nav- áfa követelés</t>
  </si>
  <si>
    <t>Nav - szakképzési hozzájárulás követelés</t>
  </si>
  <si>
    <t>mint átvevő</t>
  </si>
  <si>
    <t>Kornisné Liptay E. Szo. És Gyerm. Kp</t>
  </si>
  <si>
    <t>Magyar Posta Zrt</t>
  </si>
  <si>
    <t>Dancs Géza</t>
  </si>
  <si>
    <t>E-ON KFT</t>
  </si>
  <si>
    <t>Ecomissio KFT</t>
  </si>
  <si>
    <t>Miceril Bt</t>
  </si>
  <si>
    <t>Svelix KFT</t>
  </si>
  <si>
    <t>Dr. Tolna Klára</t>
  </si>
  <si>
    <t>Tiszavasvári Polgármesteri Hivatal</t>
  </si>
  <si>
    <t>Munkavállalóktól levont szja</t>
  </si>
  <si>
    <t>Egészségügyi hozzájurlás</t>
  </si>
  <si>
    <t>Szocho kötelezettésg</t>
  </si>
  <si>
    <t>NYBA szembeni kötelezettség</t>
  </si>
  <si>
    <t>Jövedelem elszámolási számla</t>
  </si>
  <si>
    <t>Kelt: Tiszavasvári, 2019.03.31</t>
  </si>
  <si>
    <t>E.-iroda ügyviteli rendszer</t>
  </si>
  <si>
    <t>E-IRODA ÜGYVITELI RENDSZER</t>
  </si>
  <si>
    <t>Tyúkól</t>
  </si>
  <si>
    <t>Szerszámos bódé-Soproni u</t>
  </si>
  <si>
    <t>KANDELÁBER 3DB</t>
  </si>
  <si>
    <t>Opel Vivaro , rendszám: ITL-306</t>
  </si>
  <si>
    <t>Mercedes szem.gk.MRD-411</t>
  </si>
  <si>
    <t>Tehergépkocsi Volkswagen</t>
  </si>
  <si>
    <t>OPEL VIVARO LBB206</t>
  </si>
  <si>
    <t>Fűkasza Oleo-Mac</t>
  </si>
  <si>
    <t>Fűkasza Oleo-Mac 2db</t>
  </si>
  <si>
    <t>FŰKASZA OLEO-MAC 3 DB</t>
  </si>
  <si>
    <t>ASZFALTVÁGÓ</t>
  </si>
  <si>
    <t>BONTÓKALAPÁCS</t>
  </si>
  <si>
    <t>VONTATOTT X TÁRCSA</t>
  </si>
  <si>
    <t>IH EKE</t>
  </si>
  <si>
    <t>KOMBINÁTOR</t>
  </si>
  <si>
    <t>Szárzúzó munkagép tartozékaival</t>
  </si>
  <si>
    <t>Eke kistraktorhoz , kettes eke</t>
  </si>
  <si>
    <t>Nagyteljesítményű rotakapa</t>
  </si>
  <si>
    <t>Nagy teljesítményű  házi vízműszivattyú</t>
  </si>
  <si>
    <t>Mezőgazdasági tároló 5db</t>
  </si>
  <si>
    <t>Pótkocsi 8t MAG-373</t>
  </si>
  <si>
    <t>MTZ 820.4,  YLY-797</t>
  </si>
  <si>
    <t>FORTSCHRITT 2 SOROS BURGONYA KISZEDŐ</t>
  </si>
  <si>
    <t>Csepegtető rendszer</t>
  </si>
  <si>
    <t>IPARI BETON VIBRÁTOR RABBIT</t>
  </si>
  <si>
    <t>PADKAHENGER</t>
  </si>
  <si>
    <t>BOMAG PADKAHENGER</t>
  </si>
  <si>
    <t>HOMLOKRAKODÓ</t>
  </si>
  <si>
    <t>BOHR SHARK 2800 vonólap</t>
  </si>
  <si>
    <t>SZEKRÉNYSOR 3 DB-OS ZÖLD</t>
  </si>
  <si>
    <t>IROASZTAL 8 FIOKOS ZÖLD  2 DB</t>
  </si>
  <si>
    <t>pénzkazetta (Fekete)</t>
  </si>
  <si>
    <t>Irodai szék Fekete Realspace Austin</t>
  </si>
  <si>
    <t>Pénzkazetta 26 cm Kék</t>
  </si>
  <si>
    <t>Sharp EL 1607P számológép szalagos</t>
  </si>
  <si>
    <t>Bútorszéf tűzbiztos Comsafe Sydney 65</t>
  </si>
  <si>
    <t>Fénymásoló Samsung  SCX8123 ND A/3</t>
  </si>
  <si>
    <t>Fogassor 5 fogassal</t>
  </si>
  <si>
    <t>Pendrive 32 GB KINGSTON USB2.0</t>
  </si>
  <si>
    <t>Egérpad textil</t>
  </si>
  <si>
    <t>Memkártya micro sd 16GB KINGSTON</t>
  </si>
  <si>
    <t>Egér Rapoo usb fehér</t>
  </si>
  <si>
    <t>Sigma vezetői szék, fekete</t>
  </si>
  <si>
    <t>SIGMA Tárgyalószék szürke</t>
  </si>
  <si>
    <t>Fiókos konténer</t>
  </si>
  <si>
    <t>AGP 8X videokártya</t>
  </si>
  <si>
    <t>Kaspó 28cm</t>
  </si>
  <si>
    <t>Gyertya rustic 340g 79*90</t>
  </si>
  <si>
    <t>Virágkompozíció</t>
  </si>
  <si>
    <t>Falióra vasmacska</t>
  </si>
  <si>
    <t>Kép 33*70</t>
  </si>
  <si>
    <t>Klíma berendezés+telepítés</t>
  </si>
  <si>
    <t>Canon CanoScan Lide120 szkenner</t>
  </si>
  <si>
    <t>Samsung Galaxy A8 /fekete/+tok</t>
  </si>
  <si>
    <t>Xiaomi Redmi S2 mobiltelefon</t>
  </si>
  <si>
    <t>PENDRIVE 32GB KINGSTON USB</t>
  </si>
  <si>
    <t>ADMA8 Számitógép konf.</t>
  </si>
  <si>
    <t>Asus notebook (Bucsi Katalin)</t>
  </si>
  <si>
    <t>Kolink billntyűzet+egérusb (Bucsi K)</t>
  </si>
  <si>
    <t>HP Deskejet nyomtató</t>
  </si>
  <si>
    <t>pendrive (Bucsi Katalin)</t>
  </si>
  <si>
    <t>egér (Bucsi Katalin)</t>
  </si>
  <si>
    <t>Samsung Monitor Közp iroda</t>
  </si>
  <si>
    <t>Nokia Mobiltelefon (fekete, Kissné Irén)</t>
  </si>
  <si>
    <t>Note book (Közp.iroda)</t>
  </si>
  <si>
    <t>Nokia telefon fehér (Bucsi Katalin)</t>
  </si>
  <si>
    <t>SAMSUNG /SM-A520 GOLD /GALAXY OKOST.</t>
  </si>
  <si>
    <t>PENDRIVE KINGSTON USB KISS JÓZSEFNÉ</t>
  </si>
  <si>
    <t>FINEPIX4800 FÉNYKÉPEZÖG.+TART.</t>
  </si>
  <si>
    <t>ONJARO FUNYIROGEP</t>
  </si>
  <si>
    <t>HOTOLOLAP,SOSZORO,HOL?NC FÜNYH</t>
  </si>
  <si>
    <t>DORI KONYHAB./KOSSUTH 2.3/8./</t>
  </si>
  <si>
    <t>MOTOROSKASZA FS-300 + DAMILFEJ</t>
  </si>
  <si>
    <t>TRH 5-e Áramfejletsztő</t>
  </si>
  <si>
    <t>Fűkasza</t>
  </si>
  <si>
    <t>Műa.szalagfüggöny víztelenítő gépház ajt</t>
  </si>
  <si>
    <t>Déli urnafal középső szárny felujítása</t>
  </si>
  <si>
    <t>parcella járdaépítés, füvesítése</t>
  </si>
  <si>
    <t>Parcella járdaépítés</t>
  </si>
  <si>
    <t>Ravatalozó felújítás(elektromos szerelés</t>
  </si>
  <si>
    <t>Ravatalozó épület tető felújjítás</t>
  </si>
  <si>
    <t>Szociális épület vizes blokk felújjítása</t>
  </si>
  <si>
    <t>Bojler elektromos vezetékek</t>
  </si>
  <si>
    <t>fekete kárpitozott szék</t>
  </si>
  <si>
    <t>Ravatalo. kandeláber modern 105 cm 1égős</t>
  </si>
  <si>
    <t>Ravatalo.kandeláber 150cm 5égős</t>
  </si>
  <si>
    <t>LD System Hangfal álvánnyal</t>
  </si>
  <si>
    <t>LD System hangfal állvánnyal</t>
  </si>
  <si>
    <t>SHVRE SV 200 Mikrofon</t>
  </si>
  <si>
    <t>Ravatalozó hangszerelés</t>
  </si>
  <si>
    <t>Ravatalozó világítási rendszer</t>
  </si>
  <si>
    <t>Tűzoltó készülék + tartozákai + táblák</t>
  </si>
  <si>
    <t>Hosszabító 25 m-es</t>
  </si>
  <si>
    <t>Dugvilla 220 V-os</t>
  </si>
  <si>
    <t>Harangláb+harang felújjítása</t>
  </si>
  <si>
    <t>Smaragd Thujasor</t>
  </si>
  <si>
    <t>díszkút</t>
  </si>
  <si>
    <t>kültéri ülőpadok felújjítása</t>
  </si>
  <si>
    <t>Riasztó rendszer DSC</t>
  </si>
  <si>
    <t>Hűtőgép</t>
  </si>
  <si>
    <t>kávéfőző</t>
  </si>
  <si>
    <t>Nyomtató (brather)</t>
  </si>
  <si>
    <t>Poroltó készülék</t>
  </si>
  <si>
    <t>Tplink Wifi Touter VR841N 300M</t>
  </si>
  <si>
    <t>Irodai bútorok</t>
  </si>
  <si>
    <t>LED Rerlektor 10W mozgásérzékelő</t>
  </si>
  <si>
    <t>Tűzoltókészülék+tartozák+tábla</t>
  </si>
  <si>
    <t>Inverteles hűtő, fűtő Klíma</t>
  </si>
  <si>
    <t>Fúrógép (METABO SBE710)</t>
  </si>
  <si>
    <t>Akkus fúró-csavarozó (HITACHI J83)</t>
  </si>
  <si>
    <t>Popszegecshúzó (STANLEY MR33)</t>
  </si>
  <si>
    <t>Kábeldobos hosszabbító, fémvázzal 20m</t>
  </si>
  <si>
    <t>Csigafúró klt TERRAX</t>
  </si>
  <si>
    <t>Lapát</t>
  </si>
  <si>
    <t>Fém lombseprű</t>
  </si>
  <si>
    <t>Lapát 100-as hőkezelt Buffaló nyéllel</t>
  </si>
  <si>
    <t>Hosszabbító 50 m-es</t>
  </si>
  <si>
    <t>vezetékes elosztó</t>
  </si>
  <si>
    <t>Patkánycsapda</t>
  </si>
  <si>
    <t>BEAST dugókulcs készlet 19 darabos</t>
  </si>
  <si>
    <t>hatszögkulcs készlet BONDHUS L</t>
  </si>
  <si>
    <t>Balta üvegszálas nyéllal 0,8 kg</t>
  </si>
  <si>
    <t>Lábpumpa</t>
  </si>
  <si>
    <t>Ásólapát FISKARS</t>
  </si>
  <si>
    <t>Csákány</t>
  </si>
  <si>
    <t>USB Genius Billentyűzet</t>
  </si>
  <si>
    <t>Lapát 100-as hőkezelt Buffalo nyéllel</t>
  </si>
  <si>
    <t>NOKIA 150 MOBILTELEFON +ADAPTER</t>
  </si>
  <si>
    <t>TESY FALI KONVEKTOR</t>
  </si>
  <si>
    <t>SAM GAL J3 SL TELEFON FEKETE</t>
  </si>
  <si>
    <t>Fűkasza (használt)</t>
  </si>
  <si>
    <t>fűnyíró traktor (használt)</t>
  </si>
  <si>
    <t>marmonkanna 10 literes</t>
  </si>
  <si>
    <t>metszőolló 20-as japán tip.</t>
  </si>
  <si>
    <t>Metszőolló Fiskars 111280 kerti</t>
  </si>
  <si>
    <t>Háti permetező NS16 Farmate</t>
  </si>
  <si>
    <t>Kacorkés 170mm MUTA</t>
  </si>
  <si>
    <t>Ágvágó KUALI műa. nyél íves 30cm</t>
  </si>
  <si>
    <t>Locsoló kanna 8,5 L-es műanyag</t>
  </si>
  <si>
    <t>Fűkasza HONDA UMK 435</t>
  </si>
  <si>
    <t>Locsolótömlő sárga kék csíkkal 50 m</t>
  </si>
  <si>
    <t>Fűnyíró olló</t>
  </si>
  <si>
    <t>Ágvágó illó mellévágós áttételes</t>
  </si>
  <si>
    <t>Műanyag kanna</t>
  </si>
  <si>
    <t>Ágvágó olló</t>
  </si>
  <si>
    <t>Sövényvágó RYODI</t>
  </si>
  <si>
    <t>Lombfúvó HITACHI RB24EAP</t>
  </si>
  <si>
    <t>Elektromos kávéfőző</t>
  </si>
  <si>
    <t>Tájékoztató táblák</t>
  </si>
  <si>
    <t>Átnyékoló berendezés</t>
  </si>
  <si>
    <t>LG LEON/SL (H340n) telefon, arany</t>
  </si>
  <si>
    <t>ASUS K53SD használt notebook</t>
  </si>
  <si>
    <t>Magasnyomású mosó</t>
  </si>
  <si>
    <t>Kártyafüggetlen telefon NOKIA 215 fekete</t>
  </si>
  <si>
    <t>Pendrive Kingston USB 8 GB</t>
  </si>
  <si>
    <t>ASZTALI KAROS MIKROFON ÁLLVÁNY</t>
  </si>
  <si>
    <t>HUAWEI G510 ügyeleti telefon</t>
  </si>
  <si>
    <t>GPS/GPRS vezérlő rendszer LIP630</t>
  </si>
  <si>
    <t>HUAWEI G510 Szilikon tok</t>
  </si>
  <si>
    <t>kihangosítás (Lippai használt)</t>
  </si>
  <si>
    <t>Kamerarendszer Soproni u.-i telephelyre</t>
  </si>
  <si>
    <t>KÖZLEKEDÉSI TÁBLÁK</t>
  </si>
  <si>
    <t>IBC TARTÁLY 2DB (1 M3-ES)</t>
  </si>
  <si>
    <t>IBC TARTÁLY (1 M3-ES)</t>
  </si>
  <si>
    <t>UTÁNFUTÓ TPV TRAILER</t>
  </si>
  <si>
    <t>Sata 3 merevlemez 250GB</t>
  </si>
  <si>
    <t>XIAOMI REDMI S2 MOBILTELEFON</t>
  </si>
  <si>
    <t>EGÉR ACME MS12 USB</t>
  </si>
  <si>
    <t>Safetronics NTR/13-61 DIG. PÁNCÉLSZEK.</t>
  </si>
  <si>
    <t>Asus wifi rooter</t>
  </si>
  <si>
    <t>WIFA AP A30</t>
  </si>
  <si>
    <t>Nokia Mobiltelefon (Köblösné)</t>
  </si>
  <si>
    <t>számítógép asztal ( Közfogl.iroda)</t>
  </si>
  <si>
    <t>Fiókos konténer (Közfogl.iroda)</t>
  </si>
  <si>
    <t>dossziés szekrény (közfeladat)</t>
  </si>
  <si>
    <t>KÁVÉFŐZŐ KÖZF.-I IRODA</t>
  </si>
  <si>
    <t>ADVENTI GYERTYA KOLL. 7,5*30CM</t>
  </si>
  <si>
    <t>AMD A6-5400 SZÁM.G+SAMS.MON+BILL+EGÉR</t>
  </si>
  <si>
    <t>EGÉR RAPOO USB KÖZF.-I IRODA</t>
  </si>
  <si>
    <t>PÉNZ KAZETTA /ZÖLD , NAGY/</t>
  </si>
  <si>
    <t>Telefon akkumulátor</t>
  </si>
  <si>
    <t>Canon CanoScan LIDE 120 szkenner</t>
  </si>
  <si>
    <t>Hősugárzó /Vágóhíd u. iroda/</t>
  </si>
  <si>
    <t>Prestigio autós menetrögzítő kamera</t>
  </si>
  <si>
    <t>Kingston memória kártya +adapter</t>
  </si>
  <si>
    <t>32 GB microSDHC memóriakártya+adapter</t>
  </si>
  <si>
    <t>Sencor  szivargyújtó 3 ágyas elosztó</t>
  </si>
  <si>
    <t>Samsung GalaxyJ3 8gb fekete mob.tel.</t>
  </si>
  <si>
    <t>EATON 5E 650i szünetmentes tápegység</t>
  </si>
  <si>
    <t>TP LINK 8PORT GIGABIT SWITCH</t>
  </si>
  <si>
    <t>AMD A6 SZÁMÍTÓGÉP+BILL.+EGÉR</t>
  </si>
  <si>
    <t>PHILIPS 203V5LSB26 MONITOR</t>
  </si>
  <si>
    <t>WD 500GB USB3 KÜLSŐ MEREVLEMEZ</t>
  </si>
  <si>
    <t>NOKIA 150 MOBILTELEFON /FEHÉR/</t>
  </si>
  <si>
    <t>TP LINK GIGABIT SWITCH 5 PORT</t>
  </si>
  <si>
    <t>4GB DDR3 RAM</t>
  </si>
  <si>
    <t>NOKIA 216 MOBILTELEFON(FEKETE)</t>
  </si>
  <si>
    <t>PENDRIVE 16GB KINGSTON</t>
  </si>
  <si>
    <t>ADAPTER KINGSTON MICRO SD-USB</t>
  </si>
  <si>
    <t>SZÁMÍTÓGÉP KONFIGURÁCIÓ AMD A8-9600</t>
  </si>
  <si>
    <t>GENIUS KM-130 VEZETÉKES BILL. ÉS EGÉR</t>
  </si>
  <si>
    <t>LG 20M38A-B LED MONITOR</t>
  </si>
  <si>
    <t>ADVENTI GYERTYA</t>
  </si>
  <si>
    <t>SAMSUNG LED REFLEKTOR 452 20W /FEKETE/</t>
  </si>
  <si>
    <t>SAMSUNG LED REFLEKTOR 470 50W /SZÜRKE-F/</t>
  </si>
  <si>
    <t>SAMSUNG LED REFLEKTOR 462 30W /FEKETE/</t>
  </si>
  <si>
    <t>FŰTŐTEST</t>
  </si>
  <si>
    <t>POTKOCSI XKA-289</t>
  </si>
  <si>
    <t>Peugeot boxer</t>
  </si>
  <si>
    <t>Utánfutó fűnyíró traktorhoz McCulloch</t>
  </si>
  <si>
    <t>PÓTKOCSI P401 TIPUS</t>
  </si>
  <si>
    <t>UTÁNFUTÓ</t>
  </si>
  <si>
    <t>Beruházások, felújítások</t>
  </si>
  <si>
    <t>Az átalakulással megszűnő</t>
  </si>
  <si>
    <t>Vagyonmérleg -  és vagyonleltár tervezete</t>
  </si>
  <si>
    <t>2018. december 31-i kimutatás alapján</t>
  </si>
  <si>
    <t xml:space="preserve">Név:  </t>
  </si>
  <si>
    <t>Veres Tibor</t>
  </si>
  <si>
    <t>Nagy Lajos</t>
  </si>
  <si>
    <t>Egyesített Közműv.-i Intézmény</t>
  </si>
  <si>
    <t>Bacskai László e.v.</t>
  </si>
  <si>
    <t xml:space="preserve">Szabó József </t>
  </si>
  <si>
    <t>Sebők József</t>
  </si>
  <si>
    <t>Vadász Tünde</t>
  </si>
  <si>
    <t>Kuncsik Erzsébet</t>
  </si>
  <si>
    <t>Ábri József</t>
  </si>
  <si>
    <t>Molnár Zoltán</t>
  </si>
  <si>
    <t>Kovács Miklós</t>
  </si>
  <si>
    <t>Tiszadada Község Önkormányzata</t>
  </si>
  <si>
    <t>Kornisné Liptay Elza Szoc.és Gyerm.Kp.</t>
  </si>
  <si>
    <t>Buri Csaba Attiláné</t>
  </si>
  <si>
    <t>Munkabér előleg</t>
  </si>
  <si>
    <t>Tb kifizetőhelyi elszámolással kapcs. Köv.(12.hó)</t>
  </si>
  <si>
    <t>Később érvényesítendő áfa</t>
  </si>
  <si>
    <t>Behajtással kap. Ktg.térítés köv.</t>
  </si>
  <si>
    <t>Nav-áfa követelés</t>
  </si>
  <si>
    <t>Tiszántúli Takarék Tak.Szöv.68700016-10158355</t>
  </si>
  <si>
    <t>Tiszántúli Takarék Tak.Szöv.68700016-10131501</t>
  </si>
  <si>
    <t xml:space="preserve">     -lekötött betét</t>
  </si>
  <si>
    <t>Tiszántúli Takarék Tak.Szöv.68700016-11120920</t>
  </si>
  <si>
    <t>Tiszántúli Takarék Tak.Szöv.68700016-11120841</t>
  </si>
  <si>
    <t>Hüse Mihályné</t>
  </si>
  <si>
    <t>"Kenyeres és Társa" BT</t>
  </si>
  <si>
    <t>Magyar Posta zrt.</t>
  </si>
  <si>
    <t>Tamás-Ónodi Bt.</t>
  </si>
  <si>
    <t>Garay Zoltán e.v.</t>
  </si>
  <si>
    <t>Királyéri Vízgazdálkodási Társ.</t>
  </si>
  <si>
    <t>Városi Kincstár Tv.</t>
  </si>
  <si>
    <t>Intrafox KFT</t>
  </si>
  <si>
    <t>Tiszamag KFT</t>
  </si>
  <si>
    <t>Tóth Zsolt e.v.</t>
  </si>
  <si>
    <t>Unica Biztosító Zrt</t>
  </si>
  <si>
    <t>Kiss és Társai '97 KFT</t>
  </si>
  <si>
    <t>Bódor János e.v.</t>
  </si>
  <si>
    <t>Zsomi Car Bt</t>
  </si>
  <si>
    <t>Union Vienna Insurance Group</t>
  </si>
  <si>
    <t>NHKV</t>
  </si>
  <si>
    <t>Cat Bt</t>
  </si>
  <si>
    <t>Adytum KFT</t>
  </si>
  <si>
    <t>Aranyi Tours KFT</t>
  </si>
  <si>
    <t>CFE Systems Környezetgazd.-i KFT</t>
  </si>
  <si>
    <t>Losonczi Sándor e.v.</t>
  </si>
  <si>
    <t>VWR Interational KFT-szállítói túlfizetés</t>
  </si>
  <si>
    <t xml:space="preserve">Társasági adó </t>
  </si>
  <si>
    <t>Szja -magánszélytől levont</t>
  </si>
  <si>
    <t>Szja -kifizetői</t>
  </si>
  <si>
    <t>Cégautó adó</t>
  </si>
  <si>
    <t>Egészségügyi hozzájárulás</t>
  </si>
  <si>
    <t>Szakképzési Hozzájárulás</t>
  </si>
  <si>
    <t>Iparűzési adó -Tiszavasvári Ök.</t>
  </si>
  <si>
    <t>Nav Szocho kötelezettség</t>
  </si>
  <si>
    <t>Nav Ebmp Alappal szembeni kötelezettség</t>
  </si>
  <si>
    <t>Letiltás munkabérből</t>
  </si>
  <si>
    <t>Letiltás munkabérből-banki visszautalás</t>
  </si>
  <si>
    <t>Közmunkaprogramra kapott előlegek</t>
  </si>
  <si>
    <t>Nyugdíjpénztári elsz.</t>
  </si>
  <si>
    <t>12.havi nettó bér</t>
  </si>
  <si>
    <t>Nav Nyugd.Bizt-i Alappal szembeni kötelezettség</t>
  </si>
  <si>
    <t>Név: Tiva-Szolg Nonprofit KFT</t>
  </si>
  <si>
    <t>Székhely: 4440 Tiszavasvári, Ady Endre u. 8.</t>
  </si>
  <si>
    <t>Cégjegyzék szám: 15-09-063127</t>
  </si>
  <si>
    <t>Név: Tiszavasvári Város Közétkeztetési Nonprofit KFT</t>
  </si>
  <si>
    <t>Cégjegyzék szám:15-09-073088</t>
  </si>
  <si>
    <t>Név:Tiszavasvári Egészségügyi Szolgáltató Nonprofit KFT</t>
  </si>
  <si>
    <t>Székhely: 4440 Tiszavasvári, Vasvári Pál u. 87.</t>
  </si>
  <si>
    <t>Székhely: 4440 Tiszavasvári, Városháza tér 4.</t>
  </si>
  <si>
    <t>Cégjegyzék szám: 15-09-082154</t>
  </si>
  <si>
    <t>Statisztikai számjel: 25015056-8621-572-15</t>
  </si>
  <si>
    <t xml:space="preserve">    Műszaki  berendezések, felszerelések, járművek</t>
  </si>
  <si>
    <t>Nav-  Társasági adó elszámolása-túlfizetés</t>
  </si>
  <si>
    <t>Főpénztár lsd címletjegyzék</t>
  </si>
  <si>
    <t>Behajtái alpénztár lsd címletjegyzék</t>
  </si>
  <si>
    <t>Temető alpénztár lsd címletjegyzék</t>
  </si>
  <si>
    <t>Közmunka alpénztár lsd címletjegyzék</t>
  </si>
  <si>
    <t>Főpénztár- lsd címletjegyzék</t>
  </si>
  <si>
    <t xml:space="preserve">   Főpénztár-lsd címletjegyzék</t>
  </si>
  <si>
    <t xml:space="preserve"> Főpénztár-lsd címletjegyzék</t>
  </si>
  <si>
    <t xml:space="preserve">   Erste Bank  11600006-00000000-67732160</t>
  </si>
  <si>
    <t>Bevételek aktív időbeli elhatárolása</t>
  </si>
  <si>
    <t xml:space="preserve"> Költségek,ráfordítások aktív időbeli elhatárolása</t>
  </si>
  <si>
    <t xml:space="preserve">Nav ÁFA fizetési köt.12.hó </t>
  </si>
  <si>
    <t>Nav Táppénzhozzájárulás</t>
  </si>
  <si>
    <t>Nav egyszerűsített foglalkoztatás közterhe</t>
  </si>
  <si>
    <t xml:space="preserve">  Erste Befektetési Zrt. 14400018-03210600-52571866</t>
  </si>
  <si>
    <t>Tojótyúk leltárfelvételi ív szerint</t>
  </si>
  <si>
    <t>Áruk-temető leltárfelvételi ív szerint</t>
  </si>
  <si>
    <t>Takarmány-táp leltárfelvételi ív szerint</t>
  </si>
  <si>
    <t>Betonelem leltárfelvételi ív szerint</t>
  </si>
  <si>
    <t xml:space="preserve">   Óvoda Konyha leltárfelvételi ív szerint</t>
  </si>
  <si>
    <t xml:space="preserve">   Kabay Konyha leltárfelvételi ív szerint</t>
  </si>
  <si>
    <t xml:space="preserve">   Szakközép Konyha leltárfelvételi ív szerint</t>
  </si>
  <si>
    <t xml:space="preserve">   Munkaruha </t>
  </si>
  <si>
    <t>Áruk leltárfelvételi ív szerint</t>
  </si>
  <si>
    <t>Takarmány leltárfelvételi ív szerint</t>
  </si>
  <si>
    <t>Cégjegyzékszám: 15-09-073088</t>
  </si>
  <si>
    <t>Statisztikai számjel: 18798553-5629-572-15</t>
  </si>
  <si>
    <t>Cégjegyzékszám: 15-09-063127</t>
  </si>
  <si>
    <t>Statisztikai számjel: 11255644-3600-572-15</t>
  </si>
  <si>
    <t>Cégjegyzékszám: 15-09-082154</t>
  </si>
  <si>
    <t>A beolvadó Tiszavasvári Közétkeztetési Nonprofit KFT</t>
  </si>
  <si>
    <t>Fordulónap: 2018.12.31.                                                                Adatok Ft-ban</t>
  </si>
  <si>
    <t>Fordulónap: 2018.12.31.                                                       Adatok Ft-ban</t>
  </si>
  <si>
    <t xml:space="preserve">                                              Fordulónap: 2018.12.31.                          Adatok Ft-ban</t>
  </si>
  <si>
    <t>EGYESÜLÉS (BEOLVADÁS) ELŐTTI VAGYONMÉRLEG- TERVEZETE</t>
  </si>
  <si>
    <t>EGYESÜLÉS (BEOLVADÁS) ELŐTTI VAGYONMÉRLEG-TERVEZETE</t>
  </si>
  <si>
    <t>VAGYONMÉRLEG-TERVEZETE</t>
  </si>
  <si>
    <t xml:space="preserve">A JOGUTÓD TIVA-SZOLG NONPROFIT  KFT.  </t>
  </si>
  <si>
    <t>EGYESÜLÉS (BEOLVADÁS) ELŐTTI VAGYONLELTÁR- TERVEZETE</t>
  </si>
  <si>
    <t>EGYESÜLÉS (BEOLVADÁS) ELŐTTI VAGYONLELTÁR-TERVEZETE</t>
  </si>
  <si>
    <t xml:space="preserve">A JOGUTÓD TIVA-SZOLG NONPROFIT  KFT. </t>
  </si>
  <si>
    <t>VAGYONLELTÁR-TERVEZETE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</si>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</sst>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F_t"/>
  </numFmts>
  <fonts count="6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5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MS Sans Serif"/>
      <family val="2"/>
      <charset val="238"/>
    </font>
    <font>
      <sz val="10"/>
      <name val="Times New Roman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</font>
    <font>
      <sz val="10"/>
      <name val="MS Sans Serif"/>
      <family val="2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5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5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b/>
      <sz val="16"/>
      <name val="Arial CE"/>
      <family val="2"/>
      <charset val="238"/>
    </font>
    <font>
      <sz val="14"/>
      <name val="Arial CE"/>
      <charset val="238"/>
    </font>
    <font>
      <sz val="11"/>
      <color indexed="8"/>
      <name val="MS Sans Serif"/>
      <family val="2"/>
      <charset val="238"/>
    </font>
    <font>
      <b/>
      <sz val="15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MS Sans Serif"/>
      <family val="2"/>
      <charset val="238"/>
    </font>
    <font>
      <sz val="11"/>
      <name val="MS Sans Serif"/>
      <family val="2"/>
      <charset val="238"/>
    </font>
    <font>
      <b/>
      <sz val="10"/>
      <color indexed="8"/>
      <name val="MS Sans Serif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indexed="8"/>
      <name val="Arial"/>
      <family val="2"/>
      <charset val="238"/>
    </font>
    <font>
      <b/>
      <sz val="12"/>
      <name val="Arial CE"/>
      <charset val="238"/>
    </font>
    <font>
      <b/>
      <sz val="13"/>
      <name val="Arial CE"/>
      <charset val="238"/>
    </font>
    <font>
      <sz val="13"/>
      <color theme="1"/>
      <name val="Calibri"/>
      <family val="2"/>
      <charset val="238"/>
      <scheme val="minor"/>
    </font>
    <font>
      <b/>
      <sz val="13"/>
      <name val="Arial CE"/>
      <family val="2"/>
      <charset val="238"/>
    </font>
    <font>
      <sz val="9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b/>
      <sz val="12"/>
      <name val="MS Sans Serif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MS Sans Serif"/>
      <family val="2"/>
      <charset val="238"/>
    </font>
    <font>
      <sz val="12"/>
      <color indexed="8"/>
      <name val="Arial"/>
      <family val="2"/>
      <charset val="238"/>
    </font>
    <font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7" fillId="0" borderId="0"/>
    <xf numFmtId="0" fontId="28" fillId="0" borderId="0"/>
    <xf numFmtId="0" fontId="20" fillId="0" borderId="0"/>
    <xf numFmtId="0" fontId="27" fillId="0" borderId="0"/>
    <xf numFmtId="0" fontId="27" fillId="0" borderId="0"/>
    <xf numFmtId="0" fontId="14" fillId="0" borderId="0"/>
  </cellStyleXfs>
  <cellXfs count="287">
    <xf numFmtId="0" fontId="0" fillId="0" borderId="0" xfId="0"/>
    <xf numFmtId="0" fontId="2" fillId="0" borderId="0" xfId="0" applyFont="1" applyAlignment="1">
      <alignment horizontal="left"/>
    </xf>
    <xf numFmtId="3" fontId="9" fillId="0" borderId="0" xfId="0" applyNumberFormat="1" applyFont="1"/>
    <xf numFmtId="0" fontId="9" fillId="0" borderId="0" xfId="0" applyFont="1"/>
    <xf numFmtId="0" fontId="2" fillId="0" borderId="0" xfId="0" applyFont="1"/>
    <xf numFmtId="3" fontId="2" fillId="0" borderId="0" xfId="0" applyNumberFormat="1" applyFont="1"/>
    <xf numFmtId="3" fontId="2" fillId="0" borderId="1" xfId="0" applyNumberFormat="1" applyFont="1" applyBorder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0" fillId="0" borderId="0" xfId="0" applyFont="1"/>
    <xf numFmtId="0" fontId="5" fillId="0" borderId="1" xfId="0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/>
    <xf numFmtId="0" fontId="8" fillId="0" borderId="0" xfId="0" applyFont="1"/>
    <xf numFmtId="0" fontId="7" fillId="0" borderId="0" xfId="0" applyFont="1" applyFill="1"/>
    <xf numFmtId="0" fontId="11" fillId="0" borderId="0" xfId="0" applyFont="1"/>
    <xf numFmtId="3" fontId="2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/>
    <xf numFmtId="0" fontId="20" fillId="0" borderId="0" xfId="0" applyFont="1" applyFill="1" applyBorder="1" applyAlignment="1">
      <alignment horizontal="left"/>
    </xf>
    <xf numFmtId="1" fontId="17" fillId="0" borderId="1" xfId="0" applyNumberFormat="1" applyFont="1" applyFill="1" applyBorder="1" applyAlignment="1">
      <alignment horizontal="center" wrapText="1"/>
    </xf>
    <xf numFmtId="3" fontId="15" fillId="0" borderId="1" xfId="0" applyNumberFormat="1" applyFont="1" applyBorder="1"/>
    <xf numFmtId="3" fontId="16" fillId="0" borderId="1" xfId="0" applyNumberFormat="1" applyFont="1" applyBorder="1"/>
    <xf numFmtId="3" fontId="16" fillId="0" borderId="1" xfId="0" applyNumberFormat="1" applyFont="1" applyFill="1" applyBorder="1"/>
    <xf numFmtId="3" fontId="16" fillId="0" borderId="1" xfId="0" applyNumberFormat="1" applyFont="1" applyBorder="1" applyAlignment="1"/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/>
    <xf numFmtId="0" fontId="16" fillId="0" borderId="4" xfId="0" applyFont="1" applyBorder="1" applyAlignment="1">
      <alignment horizontal="center"/>
    </xf>
    <xf numFmtId="0" fontId="16" fillId="0" borderId="0" xfId="0" applyFont="1" applyAlignment="1"/>
    <xf numFmtId="0" fontId="0" fillId="0" borderId="1" xfId="0" applyBorder="1"/>
    <xf numFmtId="0" fontId="22" fillId="0" borderId="0" xfId="0" applyFont="1" applyFill="1"/>
    <xf numFmtId="3" fontId="22" fillId="0" borderId="0" xfId="0" applyNumberFormat="1" applyFont="1" applyFill="1" applyAlignment="1"/>
    <xf numFmtId="3" fontId="17" fillId="0" borderId="1" xfId="0" applyNumberFormat="1" applyFont="1" applyFill="1" applyBorder="1"/>
    <xf numFmtId="0" fontId="22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 wrapText="1"/>
    </xf>
    <xf numFmtId="0" fontId="24" fillId="0" borderId="0" xfId="0" applyFont="1" applyFill="1"/>
    <xf numFmtId="0" fontId="26" fillId="0" borderId="0" xfId="0" applyFont="1" applyFill="1"/>
    <xf numFmtId="0" fontId="14" fillId="0" borderId="5" xfId="6" applyBorder="1"/>
    <xf numFmtId="0" fontId="0" fillId="0" borderId="5" xfId="0" applyBorder="1"/>
    <xf numFmtId="0" fontId="0" fillId="0" borderId="0" xfId="0" applyAlignment="1">
      <alignment horizontal="center"/>
    </xf>
    <xf numFmtId="0" fontId="27" fillId="0" borderId="0" xfId="4" applyAlignment="1">
      <alignment horizontal="center"/>
    </xf>
    <xf numFmtId="0" fontId="31" fillId="0" borderId="0" xfId="4" applyFont="1" applyAlignment="1">
      <alignment horizontal="center"/>
    </xf>
    <xf numFmtId="0" fontId="30" fillId="0" borderId="0" xfId="5" applyFont="1"/>
    <xf numFmtId="0" fontId="32" fillId="0" borderId="0" xfId="5" applyFont="1"/>
    <xf numFmtId="0" fontId="27" fillId="0" borderId="0" xfId="5"/>
    <xf numFmtId="0" fontId="27" fillId="0" borderId="0" xfId="4"/>
    <xf numFmtId="0" fontId="0" fillId="0" borderId="0" xfId="0" applyAlignment="1"/>
    <xf numFmtId="3" fontId="33" fillId="0" borderId="1" xfId="0" applyNumberFormat="1" applyFont="1" applyBorder="1"/>
    <xf numFmtId="3" fontId="26" fillId="0" borderId="1" xfId="0" applyNumberFormat="1" applyFont="1" applyFill="1" applyBorder="1"/>
    <xf numFmtId="3" fontId="18" fillId="0" borderId="1" xfId="0" applyNumberFormat="1" applyFont="1" applyFill="1" applyBorder="1"/>
    <xf numFmtId="3" fontId="13" fillId="0" borderId="1" xfId="0" applyNumberFormat="1" applyFont="1" applyFill="1" applyBorder="1"/>
    <xf numFmtId="3" fontId="23" fillId="0" borderId="1" xfId="0" applyNumberFormat="1" applyFont="1" applyFill="1" applyBorder="1"/>
    <xf numFmtId="3" fontId="14" fillId="0" borderId="1" xfId="0" applyNumberFormat="1" applyFont="1" applyBorder="1"/>
    <xf numFmtId="3" fontId="33" fillId="0" borderId="1" xfId="0" applyNumberFormat="1" applyFont="1" applyFill="1" applyBorder="1"/>
    <xf numFmtId="3" fontId="37" fillId="0" borderId="1" xfId="0" applyNumberFormat="1" applyFont="1" applyBorder="1"/>
    <xf numFmtId="0" fontId="33" fillId="0" borderId="1" xfId="0" applyFont="1" applyBorder="1"/>
    <xf numFmtId="3" fontId="17" fillId="0" borderId="6" xfId="0" applyNumberFormat="1" applyFont="1" applyFill="1" applyBorder="1"/>
    <xf numFmtId="0" fontId="38" fillId="0" borderId="0" xfId="0" applyFont="1"/>
    <xf numFmtId="3" fontId="17" fillId="0" borderId="7" xfId="0" applyNumberFormat="1" applyFont="1" applyFill="1" applyBorder="1"/>
    <xf numFmtId="3" fontId="23" fillId="0" borderId="2" xfId="0" applyNumberFormat="1" applyFont="1" applyFill="1" applyBorder="1"/>
    <xf numFmtId="3" fontId="16" fillId="0" borderId="2" xfId="0" applyNumberFormat="1" applyFont="1" applyBorder="1" applyAlignment="1"/>
    <xf numFmtId="0" fontId="2" fillId="0" borderId="2" xfId="0" applyFont="1" applyBorder="1"/>
    <xf numFmtId="3" fontId="2" fillId="0" borderId="2" xfId="0" applyNumberFormat="1" applyFont="1" applyBorder="1"/>
    <xf numFmtId="0" fontId="15" fillId="0" borderId="7" xfId="0" applyFont="1" applyBorder="1" applyAlignment="1">
      <alignment horizontal="center"/>
    </xf>
    <xf numFmtId="0" fontId="15" fillId="0" borderId="7" xfId="0" applyFont="1" applyBorder="1"/>
    <xf numFmtId="0" fontId="15" fillId="0" borderId="8" xfId="0" applyFont="1" applyBorder="1" applyAlignment="1">
      <alignment horizontal="center"/>
    </xf>
    <xf numFmtId="0" fontId="15" fillId="0" borderId="9" xfId="0" applyFont="1" applyBorder="1"/>
    <xf numFmtId="3" fontId="15" fillId="0" borderId="10" xfId="0" applyNumberFormat="1" applyFont="1" applyBorder="1"/>
    <xf numFmtId="3" fontId="15" fillId="0" borderId="6" xfId="0" applyNumberFormat="1" applyFont="1" applyBorder="1"/>
    <xf numFmtId="0" fontId="16" fillId="0" borderId="2" xfId="0" applyFont="1" applyBorder="1"/>
    <xf numFmtId="3" fontId="16" fillId="0" borderId="2" xfId="0" applyNumberFormat="1" applyFont="1" applyBorder="1"/>
    <xf numFmtId="0" fontId="0" fillId="0" borderId="2" xfId="0" applyBorder="1"/>
    <xf numFmtId="0" fontId="15" fillId="0" borderId="11" xfId="0" applyFont="1" applyBorder="1"/>
    <xf numFmtId="0" fontId="33" fillId="0" borderId="2" xfId="0" applyFont="1" applyBorder="1"/>
    <xf numFmtId="3" fontId="33" fillId="0" borderId="2" xfId="0" applyNumberFormat="1" applyFont="1" applyBorder="1"/>
    <xf numFmtId="3" fontId="37" fillId="0" borderId="10" xfId="0" applyNumberFormat="1" applyFont="1" applyBorder="1"/>
    <xf numFmtId="3" fontId="37" fillId="0" borderId="6" xfId="0" applyNumberFormat="1" applyFont="1" applyBorder="1"/>
    <xf numFmtId="0" fontId="3" fillId="0" borderId="0" xfId="0" applyFont="1" applyFill="1" applyAlignment="1"/>
    <xf numFmtId="3" fontId="39" fillId="0" borderId="1" xfId="0" applyNumberFormat="1" applyFont="1" applyFill="1" applyBorder="1"/>
    <xf numFmtId="3" fontId="39" fillId="0" borderId="1" xfId="0" applyNumberFormat="1" applyFont="1" applyBorder="1"/>
    <xf numFmtId="0" fontId="34" fillId="0" borderId="0" xfId="0" applyFont="1" applyFill="1" applyAlignment="1">
      <alignment horizontal="center"/>
    </xf>
    <xf numFmtId="0" fontId="15" fillId="0" borderId="0" xfId="0" applyFont="1" applyBorder="1"/>
    <xf numFmtId="0" fontId="16" fillId="0" borderId="7" xfId="0" applyFont="1" applyBorder="1" applyAlignment="1">
      <alignment horizontal="center"/>
    </xf>
    <xf numFmtId="0" fontId="16" fillId="0" borderId="7" xfId="0" applyFont="1" applyBorder="1"/>
    <xf numFmtId="0" fontId="33" fillId="0" borderId="7" xfId="0" applyFont="1" applyBorder="1"/>
    <xf numFmtId="3" fontId="33" fillId="0" borderId="7" xfId="0" applyNumberFormat="1" applyFont="1" applyBorder="1"/>
    <xf numFmtId="0" fontId="15" fillId="0" borderId="0" xfId="0" applyFont="1" applyBorder="1" applyAlignment="1">
      <alignment horizontal="center"/>
    </xf>
    <xf numFmtId="3" fontId="37" fillId="0" borderId="0" xfId="0" applyNumberFormat="1" applyFont="1" applyBorder="1"/>
    <xf numFmtId="0" fontId="5" fillId="0" borderId="2" xfId="0" applyFont="1" applyBorder="1" applyAlignment="1">
      <alignment horizontal="center" wrapText="1"/>
    </xf>
    <xf numFmtId="3" fontId="5" fillId="0" borderId="2" xfId="0" applyNumberFormat="1" applyFont="1" applyBorder="1" applyAlignment="1">
      <alignment horizontal="center" wrapText="1"/>
    </xf>
    <xf numFmtId="3" fontId="15" fillId="0" borderId="0" xfId="0" applyNumberFormat="1" applyFont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33" fillId="0" borderId="1" xfId="0" applyFont="1" applyFill="1" applyBorder="1"/>
    <xf numFmtId="0" fontId="2" fillId="0" borderId="1" xfId="0" applyFont="1" applyFill="1" applyBorder="1"/>
    <xf numFmtId="0" fontId="9" fillId="0" borderId="0" xfId="0" applyFont="1" applyFill="1"/>
    <xf numFmtId="0" fontId="2" fillId="0" borderId="0" xfId="0" applyNumberFormat="1" applyFont="1"/>
    <xf numFmtId="3" fontId="40" fillId="0" borderId="1" xfId="0" applyNumberFormat="1" applyFont="1" applyBorder="1"/>
    <xf numFmtId="3" fontId="40" fillId="0" borderId="1" xfId="0" applyNumberFormat="1" applyFont="1" applyFill="1" applyBorder="1"/>
    <xf numFmtId="3" fontId="41" fillId="0" borderId="1" xfId="0" applyNumberFormat="1" applyFont="1" applyFill="1" applyBorder="1"/>
    <xf numFmtId="3" fontId="14" fillId="0" borderId="1" xfId="0" applyNumberFormat="1" applyFont="1" applyFill="1" applyBorder="1"/>
    <xf numFmtId="3" fontId="14" fillId="0" borderId="1" xfId="0" applyNumberFormat="1" applyFont="1" applyBorder="1" applyAlignment="1"/>
    <xf numFmtId="3" fontId="33" fillId="0" borderId="2" xfId="0" applyNumberFormat="1" applyFont="1" applyFill="1" applyBorder="1"/>
    <xf numFmtId="0" fontId="33" fillId="0" borderId="2" xfId="0" applyFont="1" applyFill="1" applyBorder="1"/>
    <xf numFmtId="3" fontId="37" fillId="0" borderId="7" xfId="0" applyNumberFormat="1" applyFont="1" applyBorder="1"/>
    <xf numFmtId="0" fontId="13" fillId="0" borderId="12" xfId="0" applyFont="1" applyFill="1" applyBorder="1"/>
    <xf numFmtId="3" fontId="26" fillId="0" borderId="2" xfId="0" applyNumberFormat="1" applyFont="1" applyFill="1" applyBorder="1"/>
    <xf numFmtId="1" fontId="17" fillId="0" borderId="6" xfId="0" applyNumberFormat="1" applyFont="1" applyFill="1" applyBorder="1" applyAlignment="1">
      <alignment horizontal="center" wrapText="1"/>
    </xf>
    <xf numFmtId="3" fontId="17" fillId="0" borderId="2" xfId="0" applyNumberFormat="1" applyFont="1" applyFill="1" applyBorder="1"/>
    <xf numFmtId="3" fontId="22" fillId="0" borderId="7" xfId="0" applyNumberFormat="1" applyFont="1" applyBorder="1"/>
    <xf numFmtId="0" fontId="7" fillId="0" borderId="0" xfId="0" applyFont="1" applyFill="1" applyAlignment="1">
      <alignment horizontal="right"/>
    </xf>
    <xf numFmtId="0" fontId="0" fillId="0" borderId="0" xfId="0"/>
    <xf numFmtId="0" fontId="0" fillId="0" borderId="0" xfId="0"/>
    <xf numFmtId="3" fontId="13" fillId="0" borderId="2" xfId="0" applyNumberFormat="1" applyFont="1" applyFill="1" applyBorder="1"/>
    <xf numFmtId="3" fontId="13" fillId="0" borderId="7" xfId="0" applyNumberFormat="1" applyFont="1" applyFill="1" applyBorder="1"/>
    <xf numFmtId="3" fontId="19" fillId="0" borderId="1" xfId="0" applyNumberFormat="1" applyFont="1" applyFill="1" applyBorder="1"/>
    <xf numFmtId="3" fontId="45" fillId="0" borderId="1" xfId="0" applyNumberFormat="1" applyFont="1" applyBorder="1"/>
    <xf numFmtId="3" fontId="44" fillId="0" borderId="1" xfId="0" applyNumberFormat="1" applyFont="1" applyBorder="1"/>
    <xf numFmtId="3" fontId="45" fillId="0" borderId="2" xfId="0" applyNumberFormat="1" applyFont="1" applyBorder="1"/>
    <xf numFmtId="3" fontId="46" fillId="0" borderId="6" xfId="0" applyNumberFormat="1" applyFont="1" applyBorder="1"/>
    <xf numFmtId="0" fontId="0" fillId="0" borderId="0" xfId="0"/>
    <xf numFmtId="3" fontId="23" fillId="0" borderId="4" xfId="0" applyNumberFormat="1" applyFont="1" applyFill="1" applyBorder="1"/>
    <xf numFmtId="0" fontId="0" fillId="0" borderId="0" xfId="0"/>
    <xf numFmtId="0" fontId="31" fillId="0" borderId="0" xfId="4" applyFont="1" applyAlignment="1">
      <alignment horizontal="center"/>
    </xf>
    <xf numFmtId="0" fontId="2" fillId="0" borderId="0" xfId="0" applyFont="1" applyAlignment="1">
      <alignment horizontal="left"/>
    </xf>
    <xf numFmtId="0" fontId="34" fillId="0" borderId="0" xfId="0" applyFont="1" applyFill="1" applyAlignment="1">
      <alignment horizontal="center"/>
    </xf>
    <xf numFmtId="0" fontId="0" fillId="0" borderId="0" xfId="0"/>
    <xf numFmtId="0" fontId="50" fillId="0" borderId="0" xfId="0" applyFont="1"/>
    <xf numFmtId="3" fontId="23" fillId="0" borderId="7" xfId="0" applyNumberFormat="1" applyFont="1" applyFill="1" applyBorder="1"/>
    <xf numFmtId="0" fontId="0" fillId="0" borderId="0" xfId="0" applyBorder="1"/>
    <xf numFmtId="3" fontId="0" fillId="0" borderId="1" xfId="0" applyNumberFormat="1" applyFont="1" applyBorder="1"/>
    <xf numFmtId="3" fontId="52" fillId="0" borderId="1" xfId="0" applyNumberFormat="1" applyFont="1" applyBorder="1"/>
    <xf numFmtId="0" fontId="0" fillId="0" borderId="0" xfId="0" applyAlignment="1">
      <alignment horizontal="center"/>
    </xf>
    <xf numFmtId="0" fontId="0" fillId="0" borderId="0" xfId="0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/>
    <xf numFmtId="3" fontId="0" fillId="0" borderId="1" xfId="0" applyNumberFormat="1" applyBorder="1"/>
    <xf numFmtId="0" fontId="0" fillId="0" borderId="0" xfId="0" applyFont="1"/>
    <xf numFmtId="3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31" fillId="0" borderId="0" xfId="4" applyFont="1" applyAlignment="1">
      <alignment horizontal="center"/>
    </xf>
    <xf numFmtId="164" fontId="0" fillId="0" borderId="1" xfId="0" applyNumberFormat="1" applyBorder="1"/>
    <xf numFmtId="0" fontId="0" fillId="0" borderId="0" xfId="0" applyAlignment="1">
      <alignment horizontal="center"/>
    </xf>
    <xf numFmtId="3" fontId="17" fillId="0" borderId="14" xfId="0" applyNumberFormat="1" applyFont="1" applyFill="1" applyBorder="1"/>
    <xf numFmtId="49" fontId="22" fillId="0" borderId="0" xfId="0" applyNumberFormat="1" applyFont="1" applyBorder="1"/>
    <xf numFmtId="3" fontId="22" fillId="0" borderId="0" xfId="0" applyNumberFormat="1" applyFont="1" applyBorder="1"/>
    <xf numFmtId="0" fontId="22" fillId="0" borderId="0" xfId="0" applyFont="1" applyFill="1" applyBorder="1"/>
    <xf numFmtId="0" fontId="36" fillId="0" borderId="0" xfId="0" applyFont="1" applyBorder="1"/>
    <xf numFmtId="3" fontId="17" fillId="0" borderId="0" xfId="0" applyNumberFormat="1" applyFont="1" applyFill="1" applyBorder="1"/>
    <xf numFmtId="0" fontId="17" fillId="0" borderId="0" xfId="0" applyFont="1" applyFill="1" applyBorder="1"/>
    <xf numFmtId="1" fontId="22" fillId="0" borderId="0" xfId="0" applyNumberFormat="1" applyFont="1" applyFill="1" applyBorder="1"/>
    <xf numFmtId="3" fontId="23" fillId="0" borderId="0" xfId="0" applyNumberFormat="1" applyFont="1" applyFill="1" applyBorder="1"/>
    <xf numFmtId="1" fontId="26" fillId="0" borderId="0" xfId="0" applyNumberFormat="1" applyFont="1" applyFill="1" applyBorder="1"/>
    <xf numFmtId="0" fontId="24" fillId="0" borderId="0" xfId="0" applyFont="1" applyFill="1" applyBorder="1" applyAlignment="1">
      <alignment horizontal="center" wrapText="1"/>
    </xf>
    <xf numFmtId="0" fontId="24" fillId="0" borderId="0" xfId="0" applyFont="1" applyFill="1" applyBorder="1"/>
    <xf numFmtId="0" fontId="13" fillId="0" borderId="0" xfId="0" applyFont="1" applyFill="1" applyBorder="1"/>
    <xf numFmtId="3" fontId="13" fillId="0" borderId="0" xfId="0" applyNumberFormat="1" applyFont="1" applyFill="1" applyBorder="1"/>
    <xf numFmtId="1" fontId="23" fillId="0" borderId="0" xfId="0" applyNumberFormat="1" applyFont="1" applyFill="1" applyBorder="1"/>
    <xf numFmtId="3" fontId="26" fillId="0" borderId="0" xfId="0" applyNumberFormat="1" applyFont="1" applyFill="1" applyBorder="1"/>
    <xf numFmtId="0" fontId="26" fillId="0" borderId="0" xfId="0" applyFont="1" applyFill="1" applyBorder="1"/>
    <xf numFmtId="3" fontId="22" fillId="0" borderId="0" xfId="0" applyNumberFormat="1" applyFont="1" applyFill="1" applyBorder="1" applyAlignment="1"/>
    <xf numFmtId="0" fontId="0" fillId="0" borderId="0" xfId="0" applyBorder="1" applyAlignment="1">
      <alignment horizontal="center"/>
    </xf>
    <xf numFmtId="0" fontId="5" fillId="0" borderId="0" xfId="0" applyFont="1" applyAlignment="1"/>
    <xf numFmtId="49" fontId="24" fillId="0" borderId="0" xfId="0" applyNumberFormat="1" applyFont="1" applyBorder="1"/>
    <xf numFmtId="3" fontId="24" fillId="0" borderId="0" xfId="0" applyNumberFormat="1" applyFont="1" applyBorder="1"/>
    <xf numFmtId="0" fontId="5" fillId="0" borderId="0" xfId="0" applyFont="1" applyAlignment="1">
      <alignment horizontal="left"/>
    </xf>
    <xf numFmtId="0" fontId="56" fillId="0" borderId="0" xfId="0" applyFont="1" applyBorder="1" applyAlignment="1">
      <alignment horizontal="left"/>
    </xf>
    <xf numFmtId="0" fontId="44" fillId="0" borderId="0" xfId="0" applyFont="1"/>
    <xf numFmtId="0" fontId="5" fillId="0" borderId="0" xfId="0" applyFont="1" applyAlignment="1">
      <alignment horizontal="left"/>
    </xf>
    <xf numFmtId="0" fontId="57" fillId="0" borderId="0" xfId="0" applyFont="1"/>
    <xf numFmtId="0" fontId="58" fillId="0" borderId="0" xfId="0" applyFont="1"/>
    <xf numFmtId="0" fontId="59" fillId="0" borderId="0" xfId="0" applyFont="1" applyBorder="1" applyAlignment="1">
      <alignment horizontal="left"/>
    </xf>
    <xf numFmtId="0" fontId="0" fillId="0" borderId="0" xfId="0" applyFont="1" applyAlignment="1"/>
    <xf numFmtId="3" fontId="5" fillId="0" borderId="0" xfId="0" applyNumberFormat="1" applyFont="1"/>
    <xf numFmtId="0" fontId="5" fillId="0" borderId="0" xfId="0" applyFont="1"/>
    <xf numFmtId="3" fontId="5" fillId="0" borderId="0" xfId="0" applyNumberFormat="1" applyFont="1" applyAlignment="1">
      <alignment horizontal="left"/>
    </xf>
    <xf numFmtId="3" fontId="17" fillId="0" borderId="15" xfId="0" applyNumberFormat="1" applyFont="1" applyFill="1" applyBorder="1"/>
    <xf numFmtId="3" fontId="18" fillId="0" borderId="15" xfId="0" applyNumberFormat="1" applyFont="1" applyFill="1" applyBorder="1"/>
    <xf numFmtId="3" fontId="0" fillId="0" borderId="15" xfId="0" applyNumberFormat="1" applyBorder="1"/>
    <xf numFmtId="3" fontId="13" fillId="0" borderId="15" xfId="0" applyNumberFormat="1" applyFont="1" applyFill="1" applyBorder="1"/>
    <xf numFmtId="3" fontId="23" fillId="0" borderId="15" xfId="0" applyNumberFormat="1" applyFont="1" applyFill="1" applyBorder="1"/>
    <xf numFmtId="3" fontId="26" fillId="0" borderId="15" xfId="0" applyNumberFormat="1" applyFont="1" applyFill="1" applyBorder="1"/>
    <xf numFmtId="1" fontId="17" fillId="0" borderId="16" xfId="0" applyNumberFormat="1" applyFont="1" applyFill="1" applyBorder="1" applyAlignment="1">
      <alignment horizontal="center" wrapText="1"/>
    </xf>
    <xf numFmtId="3" fontId="17" fillId="0" borderId="17" xfId="0" applyNumberFormat="1" applyFont="1" applyFill="1" applyBorder="1"/>
    <xf numFmtId="3" fontId="18" fillId="0" borderId="17" xfId="0" applyNumberFormat="1" applyFont="1" applyFill="1" applyBorder="1"/>
    <xf numFmtId="3" fontId="17" fillId="0" borderId="18" xfId="0" applyNumberFormat="1" applyFont="1" applyFill="1" applyBorder="1"/>
    <xf numFmtId="3" fontId="23" fillId="0" borderId="18" xfId="0" applyNumberFormat="1" applyFont="1" applyFill="1" applyBorder="1"/>
    <xf numFmtId="3" fontId="13" fillId="0" borderId="18" xfId="0" applyNumberFormat="1" applyFont="1" applyFill="1" applyBorder="1"/>
    <xf numFmtId="3" fontId="13" fillId="0" borderId="17" xfId="0" applyNumberFormat="1" applyFont="1" applyFill="1" applyBorder="1"/>
    <xf numFmtId="3" fontId="13" fillId="0" borderId="19" xfId="0" applyNumberFormat="1" applyFont="1" applyFill="1" applyBorder="1"/>
    <xf numFmtId="3" fontId="23" fillId="0" borderId="17" xfId="0" applyNumberFormat="1" applyFont="1" applyFill="1" applyBorder="1"/>
    <xf numFmtId="3" fontId="23" fillId="0" borderId="19" xfId="0" applyNumberFormat="1" applyFont="1" applyFill="1" applyBorder="1"/>
    <xf numFmtId="3" fontId="26" fillId="0" borderId="18" xfId="0" applyNumberFormat="1" applyFont="1" applyFill="1" applyBorder="1"/>
    <xf numFmtId="0" fontId="0" fillId="0" borderId="13" xfId="0" applyBorder="1" applyAlignment="1">
      <alignment horizontal="center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" fontId="59" fillId="0" borderId="0" xfId="0" applyNumberFormat="1" applyFont="1" applyBorder="1" applyAlignment="1">
      <alignment horizontal="left"/>
    </xf>
    <xf numFmtId="0" fontId="44" fillId="0" borderId="0" xfId="0" applyFont="1" applyAlignment="1">
      <alignment horizontal="left"/>
    </xf>
    <xf numFmtId="0" fontId="54" fillId="0" borderId="0" xfId="0" applyFont="1"/>
    <xf numFmtId="16" fontId="60" fillId="0" borderId="0" xfId="0" applyNumberFormat="1" applyFont="1" applyBorder="1" applyAlignment="1">
      <alignment horizontal="left"/>
    </xf>
    <xf numFmtId="0" fontId="60" fillId="0" borderId="0" xfId="0" applyFont="1" applyBorder="1" applyAlignment="1">
      <alignment horizontal="left"/>
    </xf>
    <xf numFmtId="0" fontId="61" fillId="0" borderId="0" xfId="0" applyFont="1" applyAlignment="1">
      <alignment horizontal="left"/>
    </xf>
    <xf numFmtId="0" fontId="0" fillId="0" borderId="0" xfId="0"/>
    <xf numFmtId="0" fontId="29" fillId="0" borderId="0" xfId="4" applyFont="1" applyAlignment="1">
      <alignment horizontal="center"/>
    </xf>
    <xf numFmtId="0" fontId="30" fillId="0" borderId="0" xfId="5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31" fillId="0" borderId="0" xfId="4" applyFont="1" applyAlignment="1">
      <alignment horizontal="center"/>
    </xf>
    <xf numFmtId="0" fontId="48" fillId="0" borderId="0" xfId="5" applyFont="1" applyAlignment="1">
      <alignment horizontal="center"/>
    </xf>
    <xf numFmtId="0" fontId="51" fillId="0" borderId="0" xfId="4" applyFont="1" applyAlignment="1">
      <alignment horizontal="center"/>
    </xf>
    <xf numFmtId="0" fontId="49" fillId="0" borderId="0" xfId="5" applyFont="1" applyAlignment="1">
      <alignment horizontal="center"/>
    </xf>
    <xf numFmtId="0" fontId="50" fillId="0" borderId="0" xfId="0" applyFont="1"/>
    <xf numFmtId="0" fontId="4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Fill="1" applyAlignment="1">
      <alignment horizontal="center"/>
    </xf>
    <xf numFmtId="0" fontId="14" fillId="0" borderId="0" xfId="6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4" fillId="0" borderId="13" xfId="6" applyFont="1" applyBorder="1" applyAlignment="1">
      <alignment horizontal="center"/>
    </xf>
    <xf numFmtId="0" fontId="14" fillId="0" borderId="13" xfId="6" applyBorder="1" applyAlignment="1">
      <alignment horizontal="center"/>
    </xf>
    <xf numFmtId="0" fontId="0" fillId="0" borderId="0" xfId="0" applyAlignment="1">
      <alignment horizontal="left"/>
    </xf>
    <xf numFmtId="0" fontId="5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20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59" fillId="0" borderId="0" xfId="0" applyFont="1" applyFill="1" applyAlignment="1"/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47" fillId="0" borderId="0" xfId="0" applyFont="1" applyFill="1" applyAlignment="1">
      <alignment horizontal="center"/>
    </xf>
    <xf numFmtId="0" fontId="17" fillId="0" borderId="21" xfId="0" applyFont="1" applyFill="1" applyBorder="1" applyAlignment="1">
      <alignment horizontal="center" wrapText="1"/>
    </xf>
    <xf numFmtId="0" fontId="17" fillId="0" borderId="21" xfId="0" applyFont="1" applyFill="1" applyBorder="1"/>
    <xf numFmtId="0" fontId="17" fillId="0" borderId="22" xfId="0" applyFont="1" applyFill="1" applyBorder="1"/>
    <xf numFmtId="1" fontId="0" fillId="0" borderId="23" xfId="0" applyNumberFormat="1" applyBorder="1"/>
    <xf numFmtId="0" fontId="17" fillId="0" borderId="23" xfId="0" applyFont="1" applyFill="1" applyBorder="1"/>
    <xf numFmtId="0" fontId="36" fillId="0" borderId="23" xfId="0" applyFont="1" applyBorder="1"/>
    <xf numFmtId="49" fontId="22" fillId="0" borderId="22" xfId="0" applyNumberFormat="1" applyFont="1" applyBorder="1"/>
    <xf numFmtId="0" fontId="17" fillId="0" borderId="24" xfId="0" applyFont="1" applyFill="1" applyBorder="1"/>
    <xf numFmtId="0" fontId="13" fillId="0" borderId="22" xfId="0" applyFont="1" applyFill="1" applyBorder="1"/>
    <xf numFmtId="0" fontId="13" fillId="0" borderId="23" xfId="0" applyFont="1" applyFill="1" applyBorder="1"/>
    <xf numFmtId="1" fontId="22" fillId="0" borderId="23" xfId="0" applyNumberFormat="1" applyFont="1" applyFill="1" applyBorder="1"/>
    <xf numFmtId="1" fontId="23" fillId="0" borderId="23" xfId="0" applyNumberFormat="1" applyFont="1" applyFill="1" applyBorder="1"/>
    <xf numFmtId="1" fontId="23" fillId="0" borderId="24" xfId="0" applyNumberFormat="1" applyFont="1" applyFill="1" applyBorder="1"/>
    <xf numFmtId="0" fontId="13" fillId="0" borderId="24" xfId="0" applyFont="1" applyFill="1" applyBorder="1"/>
    <xf numFmtId="0" fontId="0" fillId="0" borderId="23" xfId="0" applyBorder="1"/>
    <xf numFmtId="0" fontId="44" fillId="0" borderId="23" xfId="0" applyFont="1" applyBorder="1"/>
    <xf numFmtId="0" fontId="54" fillId="0" borderId="23" xfId="0" applyFont="1" applyBorder="1"/>
    <xf numFmtId="0" fontId="55" fillId="0" borderId="23" xfId="0" applyFont="1" applyFill="1" applyBorder="1"/>
    <xf numFmtId="0" fontId="36" fillId="0" borderId="24" xfId="0" applyFont="1" applyBorder="1"/>
    <xf numFmtId="1" fontId="22" fillId="0" borderId="24" xfId="0" applyNumberFormat="1" applyFont="1" applyFill="1" applyBorder="1"/>
    <xf numFmtId="1" fontId="23" fillId="0" borderId="22" xfId="0" applyNumberFormat="1" applyFont="1" applyFill="1" applyBorder="1"/>
    <xf numFmtId="0" fontId="17" fillId="0" borderId="25" xfId="0" applyFont="1" applyFill="1" applyBorder="1" applyAlignment="1">
      <alignment horizontal="center" wrapText="1"/>
    </xf>
    <xf numFmtId="0" fontId="17" fillId="0" borderId="26" xfId="0" applyFont="1" applyFill="1" applyBorder="1"/>
    <xf numFmtId="1" fontId="23" fillId="0" borderId="12" xfId="0" applyNumberFormat="1" applyFont="1" applyFill="1" applyBorder="1"/>
    <xf numFmtId="0" fontId="62" fillId="0" borderId="28" xfId="0" applyFont="1" applyBorder="1" applyAlignment="1">
      <alignment horizontal="center" wrapText="1"/>
    </xf>
    <xf numFmtId="0" fontId="62" fillId="0" borderId="29" xfId="0" applyFont="1" applyBorder="1" applyAlignment="1">
      <alignment horizontal="center" wrapText="1"/>
    </xf>
    <xf numFmtId="0" fontId="62" fillId="0" borderId="30" xfId="0" applyFont="1" applyBorder="1" applyAlignment="1">
      <alignment horizontal="center" wrapText="1"/>
    </xf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7" xfId="0" applyBorder="1"/>
    <xf numFmtId="0" fontId="17" fillId="0" borderId="23" xfId="0" applyFont="1" applyFill="1" applyBorder="1" applyAlignment="1">
      <alignment horizontal="center" wrapText="1"/>
    </xf>
    <xf numFmtId="0" fontId="38" fillId="0" borderId="28" xfId="0" applyFont="1" applyBorder="1"/>
    <xf numFmtId="0" fontId="38" fillId="0" borderId="29" xfId="0" applyFont="1" applyBorder="1"/>
    <xf numFmtId="0" fontId="38" fillId="0" borderId="30" xfId="0" applyFont="1" applyBorder="1"/>
    <xf numFmtId="0" fontId="44" fillId="0" borderId="27" xfId="0" applyFont="1" applyBorder="1"/>
    <xf numFmtId="0" fontId="17" fillId="0" borderId="27" xfId="0" applyFont="1" applyFill="1" applyBorder="1" applyAlignment="1">
      <alignment horizontal="center" wrapText="1"/>
    </xf>
    <xf numFmtId="0" fontId="22" fillId="0" borderId="30" xfId="0" applyFont="1" applyFill="1" applyBorder="1"/>
    <xf numFmtId="0" fontId="22" fillId="0" borderId="28" xfId="0" applyFont="1" applyFill="1" applyBorder="1"/>
    <xf numFmtId="0" fontId="22" fillId="0" borderId="29" xfId="0" applyFont="1" applyFill="1" applyBorder="1"/>
    <xf numFmtId="0" fontId="35" fillId="0" borderId="20" xfId="0" applyFont="1" applyFill="1" applyBorder="1" applyAlignment="1">
      <alignment horizontal="center"/>
    </xf>
  </cellXfs>
  <cellStyles count="7">
    <cellStyle name="Normál" xfId="0" builtinId="0"/>
    <cellStyle name="Normál 2" xfId="1"/>
    <cellStyle name="Normál 3" xfId="2"/>
    <cellStyle name="Normál 4" xfId="3"/>
    <cellStyle name="Normál_Átalakulással létrejövő VBC0125 (version 1)" xfId="4"/>
    <cellStyle name="Normál_CP vagyonmérleg0125" xfId="5"/>
    <cellStyle name="Normál_MÉRLEG.CP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34"/>
  <sheetViews>
    <sheetView zoomScaleNormal="100" workbookViewId="0">
      <selection activeCell="L21" sqref="L21"/>
    </sheetView>
  </sheetViews>
  <sheetFormatPr defaultRowHeight="15" x14ac:dyDescent="0.25"/>
  <cols>
    <col min="1" max="1" width="5.85546875" customWidth="1"/>
  </cols>
  <sheetData>
    <row r="5" spans="1:16" ht="15.75" customHeight="1" x14ac:dyDescent="0.25"/>
    <row r="6" spans="1:16" ht="18" x14ac:dyDescent="0.25">
      <c r="A6" s="217" t="s">
        <v>200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</row>
    <row r="7" spans="1:16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6" ht="29.25" customHeight="1" x14ac:dyDescent="0.25">
      <c r="A8" s="218" t="s">
        <v>241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</row>
    <row r="9" spans="1:16" ht="18" x14ac:dyDescent="0.25">
      <c r="A9" s="218" t="s">
        <v>211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56"/>
      <c r="M9" s="56"/>
      <c r="N9" s="56"/>
      <c r="O9" s="56"/>
      <c r="P9" s="56"/>
    </row>
    <row r="10" spans="1:16" ht="20.25" x14ac:dyDescent="0.3">
      <c r="B10" s="221" t="s">
        <v>619</v>
      </c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6" ht="20.25" x14ac:dyDescent="0.3">
      <c r="B11" s="51"/>
      <c r="C11" s="49"/>
      <c r="D11" s="49"/>
      <c r="E11" s="49"/>
      <c r="F11" s="49"/>
      <c r="G11" s="49"/>
      <c r="H11" s="49"/>
      <c r="I11" s="49"/>
      <c r="J11" s="49"/>
      <c r="K11" s="49"/>
    </row>
    <row r="12" spans="1:16" ht="20.25" customHeight="1" x14ac:dyDescent="0.25">
      <c r="A12" s="226" t="s">
        <v>229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</row>
    <row r="13" spans="1:16" ht="20.25" x14ac:dyDescent="0.3">
      <c r="B13" s="51"/>
      <c r="C13" s="49"/>
      <c r="D13" s="49"/>
      <c r="E13" s="49"/>
      <c r="F13" s="49"/>
      <c r="G13" s="49"/>
      <c r="H13" s="49"/>
      <c r="I13" s="49"/>
      <c r="J13" s="49"/>
      <c r="K13" s="49"/>
    </row>
    <row r="14" spans="1:16" ht="27.75" customHeight="1" x14ac:dyDescent="0.3">
      <c r="A14" s="224" t="s">
        <v>240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</row>
    <row r="15" spans="1:16" ht="16.5" x14ac:dyDescent="0.25">
      <c r="A15" s="224" t="s">
        <v>212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56"/>
      <c r="M15" s="56"/>
      <c r="N15" s="56"/>
      <c r="O15" s="56"/>
    </row>
    <row r="16" spans="1:16" ht="17.25" x14ac:dyDescent="0.3">
      <c r="A16" s="137"/>
      <c r="B16" s="223" t="s">
        <v>213</v>
      </c>
      <c r="C16" s="223"/>
      <c r="D16" s="223"/>
      <c r="E16" s="223"/>
      <c r="F16" s="223"/>
      <c r="G16" s="223"/>
      <c r="H16" s="223"/>
      <c r="I16" s="223"/>
      <c r="J16" s="223"/>
      <c r="K16" s="223"/>
    </row>
    <row r="17" spans="1:11" s="132" customFormat="1" ht="20.25" x14ac:dyDescent="0.3">
      <c r="B17" s="133"/>
      <c r="C17" s="133"/>
      <c r="D17" s="133"/>
      <c r="E17" s="133"/>
      <c r="F17" s="133"/>
      <c r="G17" s="133"/>
      <c r="H17" s="133"/>
      <c r="I17" s="133"/>
      <c r="J17" s="133"/>
      <c r="K17" s="133"/>
    </row>
    <row r="18" spans="1:11" s="132" customFormat="1" ht="20.25" customHeight="1" x14ac:dyDescent="0.25">
      <c r="A18" s="226" t="s">
        <v>230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</row>
    <row r="19" spans="1:11" s="132" customFormat="1" ht="20.25" x14ac:dyDescent="0.3">
      <c r="B19" s="133"/>
      <c r="C19" s="133"/>
      <c r="D19" s="133"/>
      <c r="E19" s="133"/>
      <c r="F19" s="133"/>
      <c r="G19" s="133"/>
      <c r="H19" s="133"/>
      <c r="I19" s="133"/>
      <c r="J19" s="133"/>
      <c r="K19" s="133"/>
    </row>
    <row r="20" spans="1:11" s="132" customFormat="1" ht="17.25" x14ac:dyDescent="0.3">
      <c r="A20" s="224" t="s">
        <v>242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</row>
    <row r="21" spans="1:11" s="132" customFormat="1" ht="16.5" x14ac:dyDescent="0.25">
      <c r="A21" s="224" t="s">
        <v>212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</row>
    <row r="22" spans="1:11" s="132" customFormat="1" ht="16.5" x14ac:dyDescent="0.25">
      <c r="A22" s="223" t="s">
        <v>213</v>
      </c>
      <c r="B22" s="223"/>
      <c r="C22" s="223"/>
      <c r="D22" s="223"/>
      <c r="E22" s="223"/>
      <c r="F22" s="223"/>
      <c r="G22" s="223"/>
      <c r="H22" s="223"/>
      <c r="I22" s="223"/>
      <c r="J22" s="223"/>
      <c r="K22" s="223"/>
    </row>
    <row r="23" spans="1:11" ht="18" x14ac:dyDescent="0.25">
      <c r="B23" s="218"/>
      <c r="C23" s="219"/>
      <c r="D23" s="219"/>
      <c r="E23" s="219"/>
      <c r="F23" s="219"/>
      <c r="G23" s="219"/>
      <c r="H23" s="219"/>
      <c r="I23" s="219"/>
      <c r="J23" s="219"/>
      <c r="K23" s="219"/>
    </row>
    <row r="24" spans="1:11" ht="15.75" x14ac:dyDescent="0.25">
      <c r="A24" s="222" t="s">
        <v>231</v>
      </c>
      <c r="B24" s="222"/>
      <c r="C24" s="222"/>
      <c r="D24" s="222"/>
      <c r="E24" s="222"/>
      <c r="F24" s="222"/>
      <c r="G24" s="222"/>
      <c r="H24" s="222"/>
      <c r="I24" s="222"/>
      <c r="J24" s="222"/>
      <c r="K24" s="222"/>
    </row>
    <row r="25" spans="1:11" ht="18" x14ac:dyDescent="0.25">
      <c r="B25" s="218"/>
      <c r="C25" s="219"/>
      <c r="D25" s="219"/>
      <c r="E25" s="219"/>
      <c r="F25" s="219"/>
      <c r="G25" s="219"/>
      <c r="H25" s="219"/>
      <c r="I25" s="219"/>
      <c r="J25" s="219"/>
      <c r="K25" s="219"/>
    </row>
    <row r="26" spans="1:11" ht="31.5" customHeight="1" x14ac:dyDescent="0.25">
      <c r="A26" s="218" t="s">
        <v>241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</row>
    <row r="27" spans="1:11" ht="18" x14ac:dyDescent="0.25">
      <c r="A27" s="218" t="s">
        <v>202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</row>
    <row r="28" spans="1:11" ht="18" x14ac:dyDescent="0.25">
      <c r="B28" s="218" t="s">
        <v>232</v>
      </c>
      <c r="C28" s="219"/>
      <c r="D28" s="219"/>
      <c r="E28" s="219"/>
      <c r="F28" s="219"/>
      <c r="G28" s="219"/>
      <c r="H28" s="219"/>
      <c r="I28" s="219"/>
      <c r="J28" s="219"/>
      <c r="K28" s="219"/>
    </row>
    <row r="29" spans="1:11" ht="18" x14ac:dyDescent="0.25">
      <c r="B29" s="52"/>
      <c r="C29" s="52"/>
      <c r="D29" s="52"/>
      <c r="E29" s="52"/>
      <c r="F29" s="52"/>
      <c r="G29" s="52"/>
      <c r="H29" s="52"/>
      <c r="I29" s="53"/>
      <c r="J29" s="53"/>
      <c r="K29" s="54"/>
    </row>
    <row r="30" spans="1:11" ht="20.25" x14ac:dyDescent="0.3">
      <c r="B30" s="221" t="s">
        <v>201</v>
      </c>
      <c r="C30" s="221"/>
      <c r="D30" s="221"/>
      <c r="E30" s="221"/>
      <c r="F30" s="221"/>
      <c r="G30" s="221"/>
      <c r="H30" s="221"/>
      <c r="I30" s="221"/>
      <c r="J30" s="221"/>
      <c r="K30" s="221"/>
    </row>
    <row r="31" spans="1:11" x14ac:dyDescent="0.25"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 x14ac:dyDescent="0.25"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2:11" x14ac:dyDescent="0.25"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2:11" ht="34.5" customHeight="1" x14ac:dyDescent="0.25">
      <c r="B34" s="217" t="s">
        <v>233</v>
      </c>
      <c r="C34" s="217"/>
      <c r="D34" s="217"/>
      <c r="E34" s="217"/>
      <c r="F34" s="217"/>
      <c r="G34" s="217"/>
      <c r="H34" s="217"/>
      <c r="I34" s="217"/>
      <c r="J34" s="217"/>
      <c r="K34" s="217"/>
    </row>
  </sheetData>
  <mergeCells count="20">
    <mergeCell ref="A21:K21"/>
    <mergeCell ref="A22:K22"/>
    <mergeCell ref="A12:K12"/>
    <mergeCell ref="A18:K18"/>
    <mergeCell ref="A6:K6"/>
    <mergeCell ref="B25:K25"/>
    <mergeCell ref="B34:K34"/>
    <mergeCell ref="A26:K26"/>
    <mergeCell ref="A27:K27"/>
    <mergeCell ref="B28:K28"/>
    <mergeCell ref="B30:K30"/>
    <mergeCell ref="A24:K24"/>
    <mergeCell ref="B10:K10"/>
    <mergeCell ref="B16:K16"/>
    <mergeCell ref="B23:K23"/>
    <mergeCell ref="A8:K8"/>
    <mergeCell ref="A9:K9"/>
    <mergeCell ref="A15:K15"/>
    <mergeCell ref="A14:K14"/>
    <mergeCell ref="A20:K20"/>
  </mergeCells>
  <phoneticPr fontId="1" type="noConversion"/>
  <pageMargins left="0.7" right="0.7" top="0.75" bottom="0.75" header="0.3" footer="0.3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8"/>
  <sheetViews>
    <sheetView zoomScaleNormal="100" workbookViewId="0">
      <selection activeCell="A9" sqref="A9:K9"/>
    </sheetView>
  </sheetViews>
  <sheetFormatPr defaultRowHeight="15" x14ac:dyDescent="0.25"/>
  <cols>
    <col min="1" max="1" width="5.85546875" style="152" customWidth="1"/>
    <col min="2" max="16384" width="9.140625" style="152"/>
  </cols>
  <sheetData>
    <row r="5" spans="1:11" ht="15.75" customHeight="1" x14ac:dyDescent="0.25"/>
    <row r="6" spans="1:11" ht="18" x14ac:dyDescent="0.25">
      <c r="A6" s="217" t="s">
        <v>850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</row>
    <row r="7" spans="1:11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 ht="20.25" x14ac:dyDescent="0.3"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ht="17.25" x14ac:dyDescent="0.3">
      <c r="A9" s="224" t="s">
        <v>242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1" ht="16.5" x14ac:dyDescent="0.25">
      <c r="A10" s="224" t="s">
        <v>212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</row>
    <row r="11" spans="1:11" ht="16.5" x14ac:dyDescent="0.25">
      <c r="A11" s="223" t="s">
        <v>213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</row>
    <row r="12" spans="1:11" ht="18" x14ac:dyDescent="0.25">
      <c r="B12" s="218"/>
      <c r="C12" s="219"/>
      <c r="D12" s="219"/>
      <c r="E12" s="219"/>
      <c r="F12" s="219"/>
      <c r="G12" s="219"/>
      <c r="H12" s="219"/>
      <c r="I12" s="219"/>
      <c r="J12" s="219"/>
      <c r="K12" s="219"/>
    </row>
    <row r="13" spans="1:11" ht="18" x14ac:dyDescent="0.25">
      <c r="B13" s="52"/>
      <c r="C13" s="52"/>
      <c r="D13" s="52"/>
      <c r="E13" s="52"/>
      <c r="F13" s="52"/>
      <c r="G13" s="52"/>
      <c r="H13" s="52"/>
      <c r="I13" s="53"/>
      <c r="J13" s="53"/>
      <c r="K13" s="54"/>
    </row>
    <row r="14" spans="1:11" ht="20.25" x14ac:dyDescent="0.3">
      <c r="B14" s="221" t="s">
        <v>851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11" x14ac:dyDescent="0.25"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x14ac:dyDescent="0.25"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2:11" x14ac:dyDescent="0.25">
      <c r="B17" s="55"/>
      <c r="C17" s="55"/>
      <c r="D17" s="55"/>
      <c r="E17" s="55"/>
      <c r="F17" s="55"/>
      <c r="G17" s="55"/>
      <c r="H17" s="55"/>
      <c r="I17" s="55"/>
      <c r="J17" s="55"/>
      <c r="K17" s="55"/>
    </row>
    <row r="18" spans="2:11" ht="34.5" customHeight="1" x14ac:dyDescent="0.25">
      <c r="B18" s="217" t="s">
        <v>852</v>
      </c>
      <c r="C18" s="217"/>
      <c r="D18" s="217"/>
      <c r="E18" s="217"/>
      <c r="F18" s="217"/>
      <c r="G18" s="217"/>
      <c r="H18" s="217"/>
      <c r="I18" s="217"/>
      <c r="J18" s="217"/>
      <c r="K18" s="217"/>
    </row>
  </sheetData>
  <mergeCells count="7">
    <mergeCell ref="A6:K6"/>
    <mergeCell ref="B14:K14"/>
    <mergeCell ref="B18:K18"/>
    <mergeCell ref="B12:K12"/>
    <mergeCell ref="A9:K9"/>
    <mergeCell ref="A10:K10"/>
    <mergeCell ref="A11:K11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6"/>
  <sheetViews>
    <sheetView topLeftCell="A64" zoomScaleNormal="100" workbookViewId="0">
      <selection activeCell="A74" sqref="A74:E74"/>
    </sheetView>
  </sheetViews>
  <sheetFormatPr defaultRowHeight="14.25" x14ac:dyDescent="0.2"/>
  <cols>
    <col min="1" max="1" width="10.28515625" style="4" customWidth="1"/>
    <col min="2" max="2" width="48.5703125" style="4" customWidth="1"/>
    <col min="3" max="3" width="13.85546875" style="5" customWidth="1"/>
    <col min="4" max="4" width="16.5703125" style="4" bestFit="1" customWidth="1"/>
    <col min="5" max="5" width="17.5703125" style="4" customWidth="1"/>
    <col min="6" max="16384" width="9.140625" style="4"/>
  </cols>
  <sheetData>
    <row r="2" spans="1:9" s="187" customFormat="1" ht="15" x14ac:dyDescent="0.25">
      <c r="A2" s="175" t="s">
        <v>243</v>
      </c>
      <c r="B2" s="175" t="s">
        <v>244</v>
      </c>
      <c r="C2" s="186"/>
    </row>
    <row r="3" spans="1:9" s="187" customFormat="1" ht="15" x14ac:dyDescent="0.25">
      <c r="A3" s="181" t="s">
        <v>234</v>
      </c>
      <c r="B3" s="181" t="s">
        <v>245</v>
      </c>
      <c r="C3" s="186"/>
    </row>
    <row r="4" spans="1:9" s="187" customFormat="1" ht="15" x14ac:dyDescent="0.25">
      <c r="A4" s="227"/>
      <c r="B4" s="227"/>
      <c r="C4" s="186"/>
    </row>
    <row r="5" spans="1:9" s="187" customFormat="1" ht="15" x14ac:dyDescent="0.25">
      <c r="A5" s="227" t="s">
        <v>953</v>
      </c>
      <c r="B5" s="234"/>
      <c r="C5" s="186"/>
      <c r="I5" s="210"/>
    </row>
    <row r="6" spans="1:9" s="187" customFormat="1" ht="15" x14ac:dyDescent="0.25">
      <c r="A6" s="227" t="s">
        <v>954</v>
      </c>
      <c r="B6" s="234"/>
      <c r="C6" s="186"/>
      <c r="I6" s="184"/>
    </row>
    <row r="7" spans="1:9" x14ac:dyDescent="0.2">
      <c r="A7" s="1"/>
      <c r="B7" s="1"/>
    </row>
    <row r="8" spans="1:9" ht="19.5" x14ac:dyDescent="0.3">
      <c r="A8" s="231" t="s">
        <v>258</v>
      </c>
      <c r="B8" s="231"/>
      <c r="C8" s="231"/>
      <c r="D8" s="231"/>
      <c r="E8" s="231"/>
    </row>
    <row r="9" spans="1:9" ht="19.5" x14ac:dyDescent="0.3">
      <c r="A9" s="231" t="s">
        <v>960</v>
      </c>
      <c r="B9" s="231"/>
      <c r="C9" s="231"/>
      <c r="D9" s="231"/>
      <c r="E9" s="231"/>
    </row>
    <row r="10" spans="1:9" ht="19.5" x14ac:dyDescent="0.3">
      <c r="A10" s="229" t="s">
        <v>235</v>
      </c>
      <c r="B10" s="229"/>
      <c r="C10" s="229"/>
      <c r="D10" s="229"/>
      <c r="E10" s="229"/>
    </row>
    <row r="11" spans="1:9" x14ac:dyDescent="0.2">
      <c r="A11" s="18"/>
      <c r="B11" s="18"/>
      <c r="C11" s="17"/>
      <c r="D11" s="18"/>
      <c r="E11" s="18"/>
    </row>
    <row r="12" spans="1:9" x14ac:dyDescent="0.2">
      <c r="A12" s="18"/>
      <c r="B12" s="18"/>
      <c r="C12" s="17"/>
      <c r="D12" s="18"/>
      <c r="E12" s="120" t="s">
        <v>216</v>
      </c>
    </row>
    <row r="13" spans="1:9" s="12" customFormat="1" ht="45" x14ac:dyDescent="0.25">
      <c r="A13" s="10" t="s">
        <v>3</v>
      </c>
      <c r="B13" s="10" t="s">
        <v>1</v>
      </c>
      <c r="C13" s="11" t="s">
        <v>2</v>
      </c>
      <c r="D13" s="11" t="s">
        <v>6</v>
      </c>
      <c r="E13" s="11" t="s">
        <v>7</v>
      </c>
    </row>
    <row r="14" spans="1:9" x14ac:dyDescent="0.2">
      <c r="A14" s="32" t="s">
        <v>54</v>
      </c>
      <c r="B14" s="24" t="s">
        <v>52</v>
      </c>
      <c r="C14" s="64">
        <f>C15+C23+C31</f>
        <v>37958</v>
      </c>
      <c r="D14" s="64">
        <f>SUM(D15+D23+D31)</f>
        <v>0</v>
      </c>
      <c r="E14" s="64">
        <f>E15+E23+E31</f>
        <v>37958</v>
      </c>
    </row>
    <row r="15" spans="1:9" x14ac:dyDescent="0.2">
      <c r="A15" s="33" t="s">
        <v>55</v>
      </c>
      <c r="B15" s="25" t="s">
        <v>10</v>
      </c>
      <c r="C15" s="62">
        <f>SUM(C16:C22)</f>
        <v>20</v>
      </c>
      <c r="D15" s="62">
        <f>SUM(D16:D22)</f>
        <v>0</v>
      </c>
      <c r="E15" s="62">
        <v>20</v>
      </c>
    </row>
    <row r="16" spans="1:9" x14ac:dyDescent="0.2">
      <c r="A16" s="33" t="s">
        <v>56</v>
      </c>
      <c r="B16" s="25" t="s">
        <v>57</v>
      </c>
      <c r="C16" s="57"/>
      <c r="D16" s="57"/>
      <c r="E16" s="57"/>
    </row>
    <row r="17" spans="1:5" x14ac:dyDescent="0.2">
      <c r="A17" s="33" t="s">
        <v>58</v>
      </c>
      <c r="B17" s="25" t="s">
        <v>59</v>
      </c>
      <c r="C17" s="57"/>
      <c r="D17" s="57"/>
      <c r="E17" s="57"/>
    </row>
    <row r="18" spans="1:5" x14ac:dyDescent="0.2">
      <c r="A18" s="33" t="s">
        <v>60</v>
      </c>
      <c r="B18" s="25" t="s">
        <v>11</v>
      </c>
      <c r="C18" s="57"/>
      <c r="D18" s="57"/>
      <c r="E18" s="57"/>
    </row>
    <row r="19" spans="1:5" x14ac:dyDescent="0.2">
      <c r="A19" s="33" t="s">
        <v>61</v>
      </c>
      <c r="B19" s="25" t="s">
        <v>12</v>
      </c>
      <c r="C19" s="57">
        <v>20</v>
      </c>
      <c r="D19" s="57"/>
      <c r="E19" s="95">
        <v>20</v>
      </c>
    </row>
    <row r="20" spans="1:5" x14ac:dyDescent="0.2">
      <c r="A20" s="33" t="s">
        <v>62</v>
      </c>
      <c r="B20" s="25" t="s">
        <v>63</v>
      </c>
      <c r="C20" s="57"/>
      <c r="D20" s="57"/>
      <c r="E20" s="57"/>
    </row>
    <row r="21" spans="1:5" x14ac:dyDescent="0.2">
      <c r="A21" s="33" t="s">
        <v>64</v>
      </c>
      <c r="B21" s="25" t="s">
        <v>65</v>
      </c>
      <c r="C21" s="57"/>
      <c r="D21" s="57"/>
      <c r="E21" s="57"/>
    </row>
    <row r="22" spans="1:5" x14ac:dyDescent="0.2">
      <c r="A22" s="33" t="s">
        <v>66</v>
      </c>
      <c r="B22" s="25" t="s">
        <v>67</v>
      </c>
      <c r="C22" s="57"/>
      <c r="D22" s="57"/>
      <c r="E22" s="57"/>
    </row>
    <row r="23" spans="1:5" x14ac:dyDescent="0.2">
      <c r="A23" s="33" t="s">
        <v>68</v>
      </c>
      <c r="B23" s="25" t="s">
        <v>13</v>
      </c>
      <c r="C23" s="57">
        <f>SUM(C24:C30)</f>
        <v>37938</v>
      </c>
      <c r="D23" s="57">
        <f>SUM(D24:D30)</f>
        <v>0</v>
      </c>
      <c r="E23" s="57">
        <f>SUM(E24:E30)</f>
        <v>37938</v>
      </c>
    </row>
    <row r="24" spans="1:5" x14ac:dyDescent="0.2">
      <c r="A24" s="33" t="s">
        <v>69</v>
      </c>
      <c r="B24" s="25" t="s">
        <v>14</v>
      </c>
      <c r="C24" s="57">
        <v>2929</v>
      </c>
      <c r="D24" s="63" t="s">
        <v>53</v>
      </c>
      <c r="E24" s="95">
        <f>C24</f>
        <v>2929</v>
      </c>
    </row>
    <row r="25" spans="1:5" x14ac:dyDescent="0.2">
      <c r="A25" s="33" t="s">
        <v>70</v>
      </c>
      <c r="B25" s="25" t="s">
        <v>15</v>
      </c>
      <c r="C25" s="57">
        <v>25586</v>
      </c>
      <c r="D25" s="57" t="s">
        <v>53</v>
      </c>
      <c r="E25" s="95">
        <f>C25</f>
        <v>25586</v>
      </c>
    </row>
    <row r="26" spans="1:5" x14ac:dyDescent="0.2">
      <c r="A26" s="33" t="s">
        <v>71</v>
      </c>
      <c r="B26" s="25" t="s">
        <v>16</v>
      </c>
      <c r="C26" s="57">
        <v>5807</v>
      </c>
      <c r="D26" s="57"/>
      <c r="E26" s="95">
        <f>C26</f>
        <v>5807</v>
      </c>
    </row>
    <row r="27" spans="1:5" x14ac:dyDescent="0.2">
      <c r="A27" s="33" t="s">
        <v>72</v>
      </c>
      <c r="B27" s="25" t="s">
        <v>73</v>
      </c>
      <c r="C27" s="57"/>
      <c r="D27" s="57"/>
      <c r="E27" s="57"/>
    </row>
    <row r="28" spans="1:5" x14ac:dyDescent="0.2">
      <c r="A28" s="33" t="s">
        <v>74</v>
      </c>
      <c r="B28" s="25" t="s">
        <v>75</v>
      </c>
      <c r="C28" s="57">
        <v>3616</v>
      </c>
      <c r="D28" s="57"/>
      <c r="E28" s="95">
        <f>C28</f>
        <v>3616</v>
      </c>
    </row>
    <row r="29" spans="1:5" x14ac:dyDescent="0.2">
      <c r="A29" s="33" t="s">
        <v>76</v>
      </c>
      <c r="B29" s="25" t="s">
        <v>77</v>
      </c>
      <c r="C29" s="57"/>
      <c r="D29" s="57"/>
      <c r="E29" s="57"/>
    </row>
    <row r="30" spans="1:5" s="18" customFormat="1" x14ac:dyDescent="0.2">
      <c r="A30" s="101" t="s">
        <v>78</v>
      </c>
      <c r="B30" s="102" t="s">
        <v>79</v>
      </c>
      <c r="C30" s="63"/>
      <c r="D30" s="63"/>
      <c r="E30" s="63"/>
    </row>
    <row r="31" spans="1:5" x14ac:dyDescent="0.2">
      <c r="A31" s="33" t="s">
        <v>80</v>
      </c>
      <c r="B31" s="25" t="s">
        <v>17</v>
      </c>
      <c r="C31" s="62">
        <f>SUM(C32:C38)</f>
        <v>0</v>
      </c>
      <c r="D31" s="62">
        <f>SUM(D32:D38)</f>
        <v>0</v>
      </c>
      <c r="E31" s="62">
        <f>SUM(E32:E38)</f>
        <v>0</v>
      </c>
    </row>
    <row r="32" spans="1:5" x14ac:dyDescent="0.2">
      <c r="A32" s="33" t="s">
        <v>81</v>
      </c>
      <c r="B32" s="25" t="s">
        <v>18</v>
      </c>
      <c r="C32" s="57"/>
      <c r="D32" s="63"/>
      <c r="E32" s="57"/>
    </row>
    <row r="33" spans="1:5" x14ac:dyDescent="0.2">
      <c r="A33" s="33" t="s">
        <v>82</v>
      </c>
      <c r="B33" s="25" t="s">
        <v>83</v>
      </c>
      <c r="C33" s="57"/>
      <c r="D33" s="57"/>
      <c r="E33" s="57"/>
    </row>
    <row r="34" spans="1:5" x14ac:dyDescent="0.2">
      <c r="A34" s="33" t="s">
        <v>84</v>
      </c>
      <c r="B34" s="25" t="s">
        <v>19</v>
      </c>
      <c r="C34" s="57"/>
      <c r="D34" s="57"/>
      <c r="E34" s="57"/>
    </row>
    <row r="35" spans="1:5" x14ac:dyDescent="0.2">
      <c r="A35" s="33" t="s">
        <v>85</v>
      </c>
      <c r="B35" s="25" t="s">
        <v>86</v>
      </c>
      <c r="C35" s="57"/>
      <c r="D35" s="57"/>
      <c r="E35" s="57"/>
    </row>
    <row r="36" spans="1:5" x14ac:dyDescent="0.2">
      <c r="A36" s="33" t="s">
        <v>87</v>
      </c>
      <c r="B36" s="25" t="s">
        <v>88</v>
      </c>
      <c r="C36" s="57"/>
      <c r="D36" s="57"/>
      <c r="E36" s="57"/>
    </row>
    <row r="37" spans="1:5" x14ac:dyDescent="0.2">
      <c r="A37" s="33" t="s">
        <v>89</v>
      </c>
      <c r="B37" s="25" t="s">
        <v>90</v>
      </c>
      <c r="C37" s="57"/>
      <c r="D37" s="57"/>
      <c r="E37" s="57"/>
    </row>
    <row r="38" spans="1:5" x14ac:dyDescent="0.2">
      <c r="A38" s="33" t="s">
        <v>91</v>
      </c>
      <c r="B38" s="25" t="s">
        <v>92</v>
      </c>
      <c r="C38" s="57"/>
      <c r="D38" s="57"/>
      <c r="E38" s="57"/>
    </row>
    <row r="39" spans="1:5" x14ac:dyDescent="0.2">
      <c r="A39" s="32" t="s">
        <v>93</v>
      </c>
      <c r="B39" s="24" t="s">
        <v>20</v>
      </c>
      <c r="C39" s="64">
        <f>SUM(C40+C47+C53+C58)</f>
        <v>59197</v>
      </c>
      <c r="D39" s="64">
        <f>SUM(D40+D47+D53+D58)</f>
        <v>0</v>
      </c>
      <c r="E39" s="64">
        <f>SUM(E40+E47+E53+E58)</f>
        <v>59197</v>
      </c>
    </row>
    <row r="40" spans="1:5" x14ac:dyDescent="0.2">
      <c r="A40" s="33" t="s">
        <v>94</v>
      </c>
      <c r="B40" s="25" t="s">
        <v>21</v>
      </c>
      <c r="C40" s="62">
        <f>SUM(C41:C46)</f>
        <v>6737</v>
      </c>
      <c r="D40" s="62">
        <f>SUM(D41:D46)</f>
        <v>0</v>
      </c>
      <c r="E40" s="62">
        <v>6737</v>
      </c>
    </row>
    <row r="41" spans="1:5" x14ac:dyDescent="0.2">
      <c r="A41" s="33" t="s">
        <v>95</v>
      </c>
      <c r="B41" s="25" t="s">
        <v>22</v>
      </c>
      <c r="C41" s="57">
        <v>610</v>
      </c>
      <c r="D41" s="65"/>
      <c r="E41" s="95">
        <v>610</v>
      </c>
    </row>
    <row r="42" spans="1:5" x14ac:dyDescent="0.2">
      <c r="A42" s="33" t="s">
        <v>96</v>
      </c>
      <c r="B42" s="25" t="s">
        <v>23</v>
      </c>
      <c r="C42" s="57"/>
      <c r="D42" s="65"/>
      <c r="E42" s="57"/>
    </row>
    <row r="43" spans="1:5" x14ac:dyDescent="0.2">
      <c r="A43" s="33" t="s">
        <v>97</v>
      </c>
      <c r="B43" s="25" t="s">
        <v>98</v>
      </c>
      <c r="C43" s="57">
        <v>806</v>
      </c>
      <c r="D43" s="65"/>
      <c r="E43" s="57">
        <v>806</v>
      </c>
    </row>
    <row r="44" spans="1:5" x14ac:dyDescent="0.2">
      <c r="A44" s="33" t="s">
        <v>99</v>
      </c>
      <c r="B44" s="25" t="s">
        <v>100</v>
      </c>
      <c r="C44" s="57">
        <v>3272</v>
      </c>
      <c r="D44" s="65"/>
      <c r="E44" s="57">
        <v>3272</v>
      </c>
    </row>
    <row r="45" spans="1:5" x14ac:dyDescent="0.2">
      <c r="A45" s="33" t="s">
        <v>101</v>
      </c>
      <c r="B45" s="25" t="s">
        <v>24</v>
      </c>
      <c r="C45" s="57">
        <v>2049</v>
      </c>
      <c r="D45" s="65"/>
      <c r="E45" s="95">
        <v>2049</v>
      </c>
    </row>
    <row r="46" spans="1:5" x14ac:dyDescent="0.2">
      <c r="A46" s="33" t="s">
        <v>102</v>
      </c>
      <c r="B46" s="25" t="s">
        <v>103</v>
      </c>
      <c r="C46" s="57"/>
      <c r="D46" s="65"/>
      <c r="E46" s="95"/>
    </row>
    <row r="47" spans="1:5" x14ac:dyDescent="0.2">
      <c r="A47" s="33" t="s">
        <v>104</v>
      </c>
      <c r="B47" s="25" t="s">
        <v>25</v>
      </c>
      <c r="C47" s="62">
        <f>SUM(C48:C52)</f>
        <v>3971</v>
      </c>
      <c r="D47" s="62">
        <f>SUM(D48:D52)</f>
        <v>0</v>
      </c>
      <c r="E47" s="62">
        <f>SUM(E48:E52)</f>
        <v>3971</v>
      </c>
    </row>
    <row r="48" spans="1:5" x14ac:dyDescent="0.2">
      <c r="A48" s="33" t="s">
        <v>105</v>
      </c>
      <c r="B48" s="25" t="s">
        <v>26</v>
      </c>
      <c r="C48" s="57">
        <v>955</v>
      </c>
      <c r="D48" s="65"/>
      <c r="E48" s="95">
        <f>C48</f>
        <v>955</v>
      </c>
    </row>
    <row r="49" spans="1:5" x14ac:dyDescent="0.2">
      <c r="A49" s="33" t="s">
        <v>106</v>
      </c>
      <c r="B49" s="25" t="s">
        <v>107</v>
      </c>
      <c r="C49" s="57"/>
      <c r="D49" s="65"/>
      <c r="E49" s="57"/>
    </row>
    <row r="50" spans="1:5" x14ac:dyDescent="0.2">
      <c r="A50" s="33" t="s">
        <v>108</v>
      </c>
      <c r="B50" s="25" t="s">
        <v>109</v>
      </c>
      <c r="C50" s="57"/>
      <c r="D50" s="65"/>
      <c r="E50" s="57"/>
    </row>
    <row r="51" spans="1:5" x14ac:dyDescent="0.2">
      <c r="A51" s="33" t="s">
        <v>110</v>
      </c>
      <c r="B51" s="25" t="s">
        <v>111</v>
      </c>
      <c r="C51" s="65"/>
      <c r="D51" s="65"/>
      <c r="E51" s="65"/>
    </row>
    <row r="52" spans="1:5" x14ac:dyDescent="0.2">
      <c r="A52" s="33" t="s">
        <v>112</v>
      </c>
      <c r="B52" s="25" t="s">
        <v>27</v>
      </c>
      <c r="C52" s="57">
        <v>3016</v>
      </c>
      <c r="D52" s="65"/>
      <c r="E52" s="95">
        <v>3016</v>
      </c>
    </row>
    <row r="53" spans="1:5" x14ac:dyDescent="0.2">
      <c r="A53" s="33" t="s">
        <v>113</v>
      </c>
      <c r="B53" s="25" t="s">
        <v>114</v>
      </c>
      <c r="C53" s="57"/>
      <c r="D53" s="65"/>
      <c r="E53" s="57"/>
    </row>
    <row r="54" spans="1:5" x14ac:dyDescent="0.2">
      <c r="A54" s="33" t="s">
        <v>115</v>
      </c>
      <c r="B54" s="25" t="s">
        <v>116</v>
      </c>
      <c r="C54" s="57"/>
      <c r="D54" s="65"/>
      <c r="E54" s="57"/>
    </row>
    <row r="55" spans="1:5" x14ac:dyDescent="0.2">
      <c r="A55" s="33" t="s">
        <v>117</v>
      </c>
      <c r="B55" s="25" t="s">
        <v>118</v>
      </c>
      <c r="C55" s="65"/>
      <c r="D55" s="65"/>
      <c r="E55" s="65"/>
    </row>
    <row r="56" spans="1:5" x14ac:dyDescent="0.2">
      <c r="A56" s="33" t="s">
        <v>119</v>
      </c>
      <c r="B56" s="25" t="s">
        <v>120</v>
      </c>
      <c r="C56" s="65"/>
      <c r="D56" s="65"/>
      <c r="E56" s="65"/>
    </row>
    <row r="57" spans="1:5" x14ac:dyDescent="0.2">
      <c r="A57" s="33" t="s">
        <v>121</v>
      </c>
      <c r="B57" s="25" t="s">
        <v>122</v>
      </c>
      <c r="C57" s="65"/>
      <c r="D57" s="65"/>
      <c r="E57" s="65"/>
    </row>
    <row r="58" spans="1:5" x14ac:dyDescent="0.2">
      <c r="A58" s="33" t="s">
        <v>123</v>
      </c>
      <c r="B58" s="25" t="s">
        <v>28</v>
      </c>
      <c r="C58" s="62">
        <v>48489</v>
      </c>
      <c r="D58" s="62">
        <f>SUM(D59:D60)</f>
        <v>0</v>
      </c>
      <c r="E58" s="62">
        <f>SUM(E59:E60)</f>
        <v>48489</v>
      </c>
    </row>
    <row r="59" spans="1:5" x14ac:dyDescent="0.2">
      <c r="A59" s="33" t="s">
        <v>124</v>
      </c>
      <c r="B59" s="25" t="s">
        <v>29</v>
      </c>
      <c r="C59" s="57">
        <v>2450</v>
      </c>
      <c r="D59" s="65"/>
      <c r="E59" s="95">
        <f>C59</f>
        <v>2450</v>
      </c>
    </row>
    <row r="60" spans="1:5" x14ac:dyDescent="0.2">
      <c r="A60" s="33" t="s">
        <v>125</v>
      </c>
      <c r="B60" s="25" t="s">
        <v>30</v>
      </c>
      <c r="C60" s="57">
        <v>46036</v>
      </c>
      <c r="D60" s="65"/>
      <c r="E60" s="95">
        <v>46039</v>
      </c>
    </row>
    <row r="61" spans="1:5" x14ac:dyDescent="0.2">
      <c r="A61" s="32" t="s">
        <v>126</v>
      </c>
      <c r="B61" s="24" t="s">
        <v>31</v>
      </c>
      <c r="C61" s="64">
        <f>SUM(C62:C64)</f>
        <v>39371</v>
      </c>
      <c r="D61" s="64">
        <f>SUM(D62:D64)</f>
        <v>0</v>
      </c>
      <c r="E61" s="64">
        <f>SUM(E62:E64)</f>
        <v>39371</v>
      </c>
    </row>
    <row r="62" spans="1:5" x14ac:dyDescent="0.2">
      <c r="A62" s="34" t="s">
        <v>127</v>
      </c>
      <c r="B62" s="35" t="s">
        <v>32</v>
      </c>
      <c r="C62" s="57">
        <v>38951</v>
      </c>
      <c r="D62" s="65"/>
      <c r="E62" s="95">
        <f>C62</f>
        <v>38951</v>
      </c>
    </row>
    <row r="63" spans="1:5" x14ac:dyDescent="0.2">
      <c r="A63" s="33" t="s">
        <v>128</v>
      </c>
      <c r="B63" s="35" t="s">
        <v>33</v>
      </c>
      <c r="C63" s="57">
        <v>420</v>
      </c>
      <c r="D63" s="65"/>
      <c r="E63" s="57">
        <f>C63</f>
        <v>420</v>
      </c>
    </row>
    <row r="64" spans="1:5" ht="15" thickBot="1" x14ac:dyDescent="0.25">
      <c r="A64" s="36" t="s">
        <v>129</v>
      </c>
      <c r="B64" s="37" t="s">
        <v>130</v>
      </c>
      <c r="C64" s="84"/>
      <c r="D64" s="83"/>
      <c r="E64" s="84"/>
    </row>
    <row r="65" spans="1:5" ht="15" thickBot="1" x14ac:dyDescent="0.25">
      <c r="A65" s="75" t="s">
        <v>131</v>
      </c>
      <c r="B65" s="76" t="s">
        <v>0</v>
      </c>
      <c r="C65" s="86">
        <f>SUM(C14+C39+C61)</f>
        <v>136526</v>
      </c>
      <c r="D65" s="85">
        <f>SUM(D14+D39+D61)</f>
        <v>0</v>
      </c>
      <c r="E65" s="86">
        <f>SUM(E14+E39+E61)</f>
        <v>136526</v>
      </c>
    </row>
    <row r="66" spans="1:5" x14ac:dyDescent="0.2">
      <c r="A66" s="96"/>
      <c r="B66" s="91"/>
      <c r="C66" s="97"/>
      <c r="D66" s="97"/>
      <c r="E66" s="97"/>
    </row>
    <row r="67" spans="1:5" s="187" customFormat="1" ht="15" x14ac:dyDescent="0.25">
      <c r="A67" s="175" t="s">
        <v>243</v>
      </c>
      <c r="B67" s="175" t="s">
        <v>244</v>
      </c>
      <c r="C67" s="186"/>
    </row>
    <row r="68" spans="1:5" s="187" customFormat="1" ht="15" x14ac:dyDescent="0.25">
      <c r="A68" s="181" t="s">
        <v>234</v>
      </c>
      <c r="B68" s="181" t="s">
        <v>245</v>
      </c>
      <c r="C68" s="186"/>
    </row>
    <row r="69" spans="1:5" s="187" customFormat="1" ht="15" x14ac:dyDescent="0.25">
      <c r="A69" s="227"/>
      <c r="B69" s="227"/>
      <c r="C69" s="186"/>
    </row>
    <row r="70" spans="1:5" s="187" customFormat="1" ht="15" x14ac:dyDescent="0.25">
      <c r="A70" s="227" t="s">
        <v>953</v>
      </c>
      <c r="B70" s="234"/>
      <c r="C70" s="186"/>
    </row>
    <row r="71" spans="1:5" s="187" customFormat="1" ht="15" x14ac:dyDescent="0.25">
      <c r="A71" s="227" t="s">
        <v>954</v>
      </c>
      <c r="B71" s="234"/>
      <c r="C71" s="186"/>
    </row>
    <row r="72" spans="1:5" x14ac:dyDescent="0.2">
      <c r="A72" s="96"/>
      <c r="B72" s="91"/>
      <c r="C72" s="97"/>
      <c r="D72" s="97"/>
      <c r="E72" s="97"/>
    </row>
    <row r="73" spans="1:5" ht="19.5" x14ac:dyDescent="0.3">
      <c r="A73" s="231" t="str">
        <f>A8</f>
        <v>Az átvevő TIVA-SZOLG NONPROFIT KFT</v>
      </c>
      <c r="B73" s="231"/>
      <c r="C73" s="231"/>
      <c r="D73" s="231"/>
      <c r="E73" s="231"/>
    </row>
    <row r="74" spans="1:5" ht="19.5" x14ac:dyDescent="0.3">
      <c r="A74" s="231" t="s">
        <v>960</v>
      </c>
      <c r="B74" s="231"/>
      <c r="C74" s="231"/>
      <c r="D74" s="231"/>
      <c r="E74" s="231"/>
    </row>
    <row r="75" spans="1:5" ht="19.5" x14ac:dyDescent="0.3">
      <c r="A75" s="229" t="str">
        <f>A10</f>
        <v>Fordulónap: 2018.12.31.</v>
      </c>
      <c r="B75" s="229"/>
      <c r="C75" s="229"/>
      <c r="D75" s="229"/>
      <c r="E75" s="229"/>
    </row>
    <row r="76" spans="1:5" ht="9.75" customHeight="1" x14ac:dyDescent="0.3">
      <c r="A76" s="90"/>
      <c r="B76" s="90"/>
      <c r="C76" s="90"/>
      <c r="D76" s="90"/>
      <c r="E76" s="90"/>
    </row>
    <row r="77" spans="1:5" x14ac:dyDescent="0.2">
      <c r="A77" s="18"/>
      <c r="B77" s="18"/>
      <c r="C77" s="17"/>
      <c r="D77" s="18"/>
      <c r="E77" s="120" t="s">
        <v>216</v>
      </c>
    </row>
    <row r="78" spans="1:5" ht="45" x14ac:dyDescent="0.25">
      <c r="A78" s="98" t="s">
        <v>3</v>
      </c>
      <c r="B78" s="98" t="s">
        <v>1</v>
      </c>
      <c r="C78" s="99" t="s">
        <v>2</v>
      </c>
      <c r="D78" s="99" t="s">
        <v>6</v>
      </c>
      <c r="E78" s="99" t="s">
        <v>7</v>
      </c>
    </row>
    <row r="79" spans="1:5" x14ac:dyDescent="0.2">
      <c r="A79" s="32" t="s">
        <v>132</v>
      </c>
      <c r="B79" s="24" t="s">
        <v>34</v>
      </c>
      <c r="C79" s="64">
        <f>SUM(C80:C87)</f>
        <v>19763</v>
      </c>
      <c r="D79" s="64">
        <f>SUM(D80:D87)</f>
        <v>0</v>
      </c>
      <c r="E79" s="64">
        <f>E80+E83+E84</f>
        <v>19763</v>
      </c>
    </row>
    <row r="80" spans="1:5" x14ac:dyDescent="0.2">
      <c r="A80" s="92" t="s">
        <v>133</v>
      </c>
      <c r="B80" s="93" t="s">
        <v>35</v>
      </c>
      <c r="C80" s="95">
        <v>19500</v>
      </c>
      <c r="D80" s="94"/>
      <c r="E80" s="95">
        <v>19500</v>
      </c>
    </row>
    <row r="81" spans="1:5" x14ac:dyDescent="0.2">
      <c r="A81" s="33" t="s">
        <v>134</v>
      </c>
      <c r="B81" s="25" t="s">
        <v>135</v>
      </c>
      <c r="C81" s="57"/>
      <c r="D81" s="65"/>
      <c r="E81" s="57"/>
    </row>
    <row r="82" spans="1:5" x14ac:dyDescent="0.2">
      <c r="A82" s="33" t="s">
        <v>136</v>
      </c>
      <c r="B82" s="25" t="s">
        <v>137</v>
      </c>
      <c r="C82" s="57"/>
      <c r="D82" s="65"/>
      <c r="E82" s="57"/>
    </row>
    <row r="83" spans="1:5" x14ac:dyDescent="0.2">
      <c r="A83" s="33" t="s">
        <v>138</v>
      </c>
      <c r="B83" s="25" t="s">
        <v>139</v>
      </c>
      <c r="C83" s="57">
        <v>1910</v>
      </c>
      <c r="D83" s="65"/>
      <c r="E83" s="95">
        <f>C83</f>
        <v>1910</v>
      </c>
    </row>
    <row r="84" spans="1:5" x14ac:dyDescent="0.2">
      <c r="A84" s="33" t="s">
        <v>140</v>
      </c>
      <c r="B84" s="25" t="s">
        <v>36</v>
      </c>
      <c r="C84" s="57">
        <v>-1647</v>
      </c>
      <c r="D84" s="65"/>
      <c r="E84" s="95">
        <v>-1647</v>
      </c>
    </row>
    <row r="85" spans="1:5" x14ac:dyDescent="0.2">
      <c r="A85" s="33" t="s">
        <v>141</v>
      </c>
      <c r="B85" s="25" t="s">
        <v>37</v>
      </c>
      <c r="C85" s="57"/>
      <c r="D85" s="65"/>
      <c r="E85" s="95">
        <f>C85</f>
        <v>0</v>
      </c>
    </row>
    <row r="86" spans="1:5" s="18" customFormat="1" x14ac:dyDescent="0.2">
      <c r="A86" s="101" t="s">
        <v>142</v>
      </c>
      <c r="B86" s="102" t="s">
        <v>143</v>
      </c>
      <c r="C86" s="63"/>
      <c r="D86" s="103"/>
      <c r="E86" s="63"/>
    </row>
    <row r="87" spans="1:5" x14ac:dyDescent="0.2">
      <c r="A87" s="33" t="s">
        <v>144</v>
      </c>
      <c r="B87" s="25" t="s">
        <v>223</v>
      </c>
      <c r="C87" s="57">
        <v>0</v>
      </c>
      <c r="D87" s="65"/>
      <c r="E87" s="95"/>
    </row>
    <row r="88" spans="1:5" x14ac:dyDescent="0.2">
      <c r="A88" s="32" t="s">
        <v>145</v>
      </c>
      <c r="B88" s="24" t="s">
        <v>146</v>
      </c>
      <c r="C88" s="65"/>
      <c r="D88" s="65"/>
      <c r="E88" s="65"/>
    </row>
    <row r="89" spans="1:5" x14ac:dyDescent="0.2">
      <c r="A89" s="33" t="s">
        <v>147</v>
      </c>
      <c r="B89" s="25" t="s">
        <v>148</v>
      </c>
      <c r="C89" s="65"/>
      <c r="D89" s="65"/>
      <c r="E89" s="65"/>
    </row>
    <row r="90" spans="1:5" x14ac:dyDescent="0.2">
      <c r="A90" s="33" t="s">
        <v>149</v>
      </c>
      <c r="B90" s="25" t="s">
        <v>150</v>
      </c>
      <c r="C90" s="65"/>
      <c r="D90" s="65"/>
      <c r="E90" s="65"/>
    </row>
    <row r="91" spans="1:5" x14ac:dyDescent="0.2">
      <c r="A91" s="33" t="s">
        <v>151</v>
      </c>
      <c r="B91" s="25" t="s">
        <v>152</v>
      </c>
      <c r="C91" s="65"/>
      <c r="D91" s="65"/>
      <c r="E91" s="65"/>
    </row>
    <row r="92" spans="1:5" x14ac:dyDescent="0.2">
      <c r="A92" s="32" t="s">
        <v>153</v>
      </c>
      <c r="B92" s="24" t="s">
        <v>39</v>
      </c>
      <c r="C92" s="64">
        <f>SUM(C93+C97+C106)</f>
        <v>95784</v>
      </c>
      <c r="D92" s="64">
        <f>SUM(D93+D97+D106)</f>
        <v>0</v>
      </c>
      <c r="E92" s="64">
        <f>SUM(E93+E97+E106)</f>
        <v>95784</v>
      </c>
    </row>
    <row r="93" spans="1:5" x14ac:dyDescent="0.2">
      <c r="A93" s="33" t="s">
        <v>154</v>
      </c>
      <c r="B93" s="25" t="s">
        <v>155</v>
      </c>
      <c r="C93" s="62">
        <f>SUM(C94:C96)</f>
        <v>0</v>
      </c>
      <c r="D93" s="62">
        <f>SUM(D94:D96)</f>
        <v>0</v>
      </c>
      <c r="E93" s="62">
        <f>SUM(E94:E96)</f>
        <v>0</v>
      </c>
    </row>
    <row r="94" spans="1:5" x14ac:dyDescent="0.2">
      <c r="A94" s="33" t="s">
        <v>156</v>
      </c>
      <c r="B94" s="25" t="s">
        <v>157</v>
      </c>
      <c r="C94" s="65"/>
      <c r="D94" s="65"/>
      <c r="E94" s="65"/>
    </row>
    <row r="95" spans="1:5" x14ac:dyDescent="0.2">
      <c r="A95" s="33" t="s">
        <v>158</v>
      </c>
      <c r="B95" s="25" t="s">
        <v>159</v>
      </c>
      <c r="C95" s="65"/>
      <c r="D95" s="65"/>
      <c r="E95" s="65"/>
    </row>
    <row r="96" spans="1:5" x14ac:dyDescent="0.2">
      <c r="A96" s="33" t="s">
        <v>160</v>
      </c>
      <c r="B96" s="25" t="s">
        <v>161</v>
      </c>
      <c r="C96" s="57"/>
      <c r="D96" s="65"/>
      <c r="E96" s="95"/>
    </row>
    <row r="97" spans="1:5" x14ac:dyDescent="0.2">
      <c r="A97" s="33" t="s">
        <v>162</v>
      </c>
      <c r="B97" s="25" t="s">
        <v>163</v>
      </c>
      <c r="C97" s="62">
        <f>SUM(C98:C105)</f>
        <v>0</v>
      </c>
      <c r="D97" s="62">
        <f>SUM(D98:D105)</f>
        <v>0</v>
      </c>
      <c r="E97" s="62">
        <f>SUM(E98:E105)</f>
        <v>0</v>
      </c>
    </row>
    <row r="98" spans="1:5" x14ac:dyDescent="0.2">
      <c r="A98" s="33" t="s">
        <v>164</v>
      </c>
      <c r="B98" s="25" t="s">
        <v>165</v>
      </c>
      <c r="C98" s="65"/>
      <c r="D98" s="65"/>
      <c r="E98" s="65"/>
    </row>
    <row r="99" spans="1:5" x14ac:dyDescent="0.2">
      <c r="A99" s="33" t="s">
        <v>166</v>
      </c>
      <c r="B99" s="25" t="s">
        <v>167</v>
      </c>
      <c r="C99" s="65"/>
      <c r="D99" s="65"/>
      <c r="E99" s="65"/>
    </row>
    <row r="100" spans="1:5" x14ac:dyDescent="0.2">
      <c r="A100" s="33" t="s">
        <v>168</v>
      </c>
      <c r="B100" s="25" t="s">
        <v>169</v>
      </c>
      <c r="C100" s="65"/>
      <c r="D100" s="65"/>
      <c r="E100" s="65"/>
    </row>
    <row r="101" spans="1:5" x14ac:dyDescent="0.2">
      <c r="A101" s="33" t="s">
        <v>170</v>
      </c>
      <c r="B101" s="25" t="s">
        <v>171</v>
      </c>
      <c r="C101" s="57"/>
      <c r="D101" s="65"/>
      <c r="E101" s="57">
        <f>C101</f>
        <v>0</v>
      </c>
    </row>
    <row r="102" spans="1:5" x14ac:dyDescent="0.2">
      <c r="A102" s="33" t="s">
        <v>172</v>
      </c>
      <c r="B102" s="25" t="s">
        <v>173</v>
      </c>
      <c r="C102" s="65"/>
      <c r="D102" s="65"/>
      <c r="E102" s="65"/>
    </row>
    <row r="103" spans="1:5" x14ac:dyDescent="0.2">
      <c r="A103" s="33" t="s">
        <v>174</v>
      </c>
      <c r="B103" s="25" t="s">
        <v>175</v>
      </c>
      <c r="C103" s="65"/>
      <c r="D103" s="65"/>
      <c r="E103" s="65"/>
    </row>
    <row r="104" spans="1:5" x14ac:dyDescent="0.2">
      <c r="A104" s="33" t="s">
        <v>176</v>
      </c>
      <c r="B104" s="25" t="s">
        <v>177</v>
      </c>
      <c r="C104" s="65"/>
      <c r="D104" s="65"/>
      <c r="E104" s="65"/>
    </row>
    <row r="105" spans="1:5" x14ac:dyDescent="0.2">
      <c r="A105" s="33" t="s">
        <v>178</v>
      </c>
      <c r="B105" s="25" t="s">
        <v>179</v>
      </c>
      <c r="C105" s="57"/>
      <c r="D105" s="65"/>
      <c r="E105" s="95">
        <f t="shared" ref="E105:E111" si="0">C105</f>
        <v>0</v>
      </c>
    </row>
    <row r="106" spans="1:5" x14ac:dyDescent="0.2">
      <c r="A106" s="33" t="s">
        <v>180</v>
      </c>
      <c r="B106" s="25" t="s">
        <v>40</v>
      </c>
      <c r="C106" s="62">
        <f>SUM(C107:C115)</f>
        <v>95784</v>
      </c>
      <c r="D106" s="62">
        <f>SUM(D107:D115)</f>
        <v>0</v>
      </c>
      <c r="E106" s="62">
        <f>SUM(E107:E115)</f>
        <v>95784</v>
      </c>
    </row>
    <row r="107" spans="1:5" x14ac:dyDescent="0.2">
      <c r="A107" s="33" t="s">
        <v>181</v>
      </c>
      <c r="B107" s="25" t="s">
        <v>41</v>
      </c>
      <c r="C107" s="57"/>
      <c r="D107" s="65"/>
      <c r="E107" s="57">
        <f>C107</f>
        <v>0</v>
      </c>
    </row>
    <row r="108" spans="1:5" x14ac:dyDescent="0.2">
      <c r="A108" s="33" t="s">
        <v>182</v>
      </c>
      <c r="B108" s="25" t="s">
        <v>183</v>
      </c>
      <c r="C108" s="57"/>
      <c r="D108" s="65"/>
      <c r="E108" s="57"/>
    </row>
    <row r="109" spans="1:5" x14ac:dyDescent="0.2">
      <c r="A109" s="33" t="s">
        <v>184</v>
      </c>
      <c r="B109" s="25" t="s">
        <v>42</v>
      </c>
      <c r="C109" s="57"/>
      <c r="D109" s="65"/>
      <c r="E109" s="95">
        <f t="shared" si="0"/>
        <v>0</v>
      </c>
    </row>
    <row r="110" spans="1:5" x14ac:dyDescent="0.2">
      <c r="A110" s="33" t="s">
        <v>185</v>
      </c>
      <c r="B110" s="25" t="s">
        <v>43</v>
      </c>
      <c r="C110" s="57"/>
      <c r="D110" s="65"/>
      <c r="E110" s="95">
        <f t="shared" si="0"/>
        <v>0</v>
      </c>
    </row>
    <row r="111" spans="1:5" x14ac:dyDescent="0.2">
      <c r="A111" s="33" t="s">
        <v>186</v>
      </c>
      <c r="B111" s="25" t="s">
        <v>44</v>
      </c>
      <c r="C111" s="57">
        <v>13763</v>
      </c>
      <c r="D111" s="65"/>
      <c r="E111" s="95">
        <f t="shared" si="0"/>
        <v>13763</v>
      </c>
    </row>
    <row r="112" spans="1:5" x14ac:dyDescent="0.2">
      <c r="A112" s="33" t="s">
        <v>187</v>
      </c>
      <c r="B112" s="25" t="s">
        <v>188</v>
      </c>
      <c r="C112" s="57"/>
      <c r="D112" s="65"/>
      <c r="E112" s="57"/>
    </row>
    <row r="113" spans="1:7" x14ac:dyDescent="0.2">
      <c r="A113" s="33" t="s">
        <v>189</v>
      </c>
      <c r="B113" s="25" t="s">
        <v>45</v>
      </c>
      <c r="C113" s="57"/>
      <c r="D113" s="65"/>
      <c r="E113" s="57">
        <f>C113</f>
        <v>0</v>
      </c>
    </row>
    <row r="114" spans="1:7" x14ac:dyDescent="0.2">
      <c r="A114" s="33" t="s">
        <v>190</v>
      </c>
      <c r="B114" s="25" t="s">
        <v>191</v>
      </c>
      <c r="C114" s="57"/>
      <c r="D114" s="65"/>
      <c r="E114" s="57"/>
    </row>
    <row r="115" spans="1:7" x14ac:dyDescent="0.2">
      <c r="A115" s="33" t="s">
        <v>192</v>
      </c>
      <c r="B115" s="25" t="s">
        <v>46</v>
      </c>
      <c r="C115" s="57">
        <v>82021</v>
      </c>
      <c r="D115" s="65"/>
      <c r="E115" s="95">
        <v>82021</v>
      </c>
    </row>
    <row r="116" spans="1:7" x14ac:dyDescent="0.2">
      <c r="A116" s="32" t="s">
        <v>193</v>
      </c>
      <c r="B116" s="24" t="s">
        <v>47</v>
      </c>
      <c r="C116" s="64">
        <f>SUM(C117:C119)</f>
        <v>20979</v>
      </c>
      <c r="D116" s="64">
        <f>SUM(D117:D119)</f>
        <v>0</v>
      </c>
      <c r="E116" s="64">
        <f>SUM(E117:E119)</f>
        <v>20979</v>
      </c>
    </row>
    <row r="117" spans="1:7" x14ac:dyDescent="0.2">
      <c r="A117" s="33" t="s">
        <v>194</v>
      </c>
      <c r="B117" s="25" t="s">
        <v>48</v>
      </c>
      <c r="C117" s="57">
        <v>1786</v>
      </c>
      <c r="D117" s="65"/>
      <c r="E117" s="57">
        <f>C117</f>
        <v>1786</v>
      </c>
    </row>
    <row r="118" spans="1:7" x14ac:dyDescent="0.2">
      <c r="A118" s="33" t="s">
        <v>195</v>
      </c>
      <c r="B118" s="25" t="s">
        <v>49</v>
      </c>
      <c r="C118" s="57">
        <v>417</v>
      </c>
      <c r="D118" s="65"/>
      <c r="E118" s="95">
        <f>C118</f>
        <v>417</v>
      </c>
      <c r="G118" s="106"/>
    </row>
    <row r="119" spans="1:7" ht="15" thickBot="1" x14ac:dyDescent="0.25">
      <c r="A119" s="34" t="s">
        <v>196</v>
      </c>
      <c r="B119" s="79" t="s">
        <v>50</v>
      </c>
      <c r="C119" s="84">
        <v>18776</v>
      </c>
      <c r="D119" s="83"/>
      <c r="E119" s="57">
        <f>C119</f>
        <v>18776</v>
      </c>
      <c r="G119" s="106"/>
    </row>
    <row r="120" spans="1:7" ht="15" thickBot="1" x14ac:dyDescent="0.25">
      <c r="A120" s="75" t="s">
        <v>197</v>
      </c>
      <c r="B120" s="82" t="s">
        <v>51</v>
      </c>
      <c r="C120" s="86">
        <f>SUM(C79+C88+C92+C116)</f>
        <v>136526</v>
      </c>
      <c r="D120" s="85">
        <f>SUM(D79+D88+D92+D116)</f>
        <v>0</v>
      </c>
      <c r="E120" s="86">
        <f>SUM(E79+E88+E92+E116)</f>
        <v>136526</v>
      </c>
    </row>
    <row r="121" spans="1:7" ht="15" x14ac:dyDescent="0.25">
      <c r="D121"/>
      <c r="E121"/>
    </row>
    <row r="122" spans="1:7" ht="15" x14ac:dyDescent="0.25">
      <c r="D122"/>
      <c r="E122"/>
    </row>
    <row r="123" spans="1:7" ht="15" x14ac:dyDescent="0.25">
      <c r="A123" s="228" t="s">
        <v>580</v>
      </c>
      <c r="B123" s="228"/>
      <c r="D123"/>
      <c r="E123"/>
    </row>
    <row r="124" spans="1:7" x14ac:dyDescent="0.2">
      <c r="D124" s="47"/>
      <c r="E124" s="47"/>
    </row>
    <row r="125" spans="1:7" x14ac:dyDescent="0.2">
      <c r="D125" s="232" t="s">
        <v>198</v>
      </c>
      <c r="E125" s="233"/>
    </row>
    <row r="126" spans="1:7" x14ac:dyDescent="0.2">
      <c r="D126" s="230" t="s">
        <v>199</v>
      </c>
      <c r="E126" s="230"/>
    </row>
  </sheetData>
  <mergeCells count="15">
    <mergeCell ref="A4:B4"/>
    <mergeCell ref="A123:B123"/>
    <mergeCell ref="A75:E75"/>
    <mergeCell ref="D126:E126"/>
    <mergeCell ref="A8:E8"/>
    <mergeCell ref="A10:E10"/>
    <mergeCell ref="A9:E9"/>
    <mergeCell ref="D125:E125"/>
    <mergeCell ref="A69:B69"/>
    <mergeCell ref="A73:E73"/>
    <mergeCell ref="A74:E74"/>
    <mergeCell ref="A5:B5"/>
    <mergeCell ref="A6:B6"/>
    <mergeCell ref="A70:B70"/>
    <mergeCell ref="A71:B71"/>
  </mergeCells>
  <phoneticPr fontId="1" type="noConversion"/>
  <printOptions horizontalCentered="1"/>
  <pageMargins left="0.19685039370078741" right="0.19685039370078741" top="0.19685039370078741" bottom="0.19685039370078741" header="0" footer="0"/>
  <pageSetup paperSize="9" scale="83" orientation="portrait" r:id="rId1"/>
  <rowBreaks count="1" manualBreakCount="1">
    <brk id="6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activeCell="A74" sqref="A74:E74"/>
    </sheetView>
  </sheetViews>
  <sheetFormatPr defaultRowHeight="15" x14ac:dyDescent="0.25"/>
  <cols>
    <col min="1" max="1" width="10" customWidth="1"/>
    <col min="2" max="2" width="48.85546875" customWidth="1"/>
    <col min="3" max="3" width="13.28515625" customWidth="1"/>
    <col min="4" max="4" width="16.140625" customWidth="1"/>
    <col min="5" max="5" width="15.140625" customWidth="1"/>
  </cols>
  <sheetData>
    <row r="1" spans="1:8" x14ac:dyDescent="0.25">
      <c r="A1" s="4"/>
      <c r="B1" s="4"/>
      <c r="C1" s="5"/>
      <c r="D1" s="4"/>
      <c r="E1" s="4"/>
    </row>
    <row r="2" spans="1:8" s="180" customFormat="1" x14ac:dyDescent="0.25">
      <c r="A2" s="175" t="s">
        <v>243</v>
      </c>
      <c r="B2" s="175" t="s">
        <v>248</v>
      </c>
      <c r="C2" s="186"/>
      <c r="D2" s="187"/>
      <c r="E2" s="187"/>
    </row>
    <row r="3" spans="1:8" s="180" customFormat="1" x14ac:dyDescent="0.25">
      <c r="A3" s="181" t="s">
        <v>237</v>
      </c>
      <c r="B3" s="181" t="s">
        <v>249</v>
      </c>
      <c r="C3" s="188"/>
      <c r="D3" s="181"/>
      <c r="E3" s="181"/>
      <c r="F3" s="211"/>
      <c r="G3" s="211"/>
    </row>
    <row r="4" spans="1:8" s="180" customFormat="1" x14ac:dyDescent="0.25">
      <c r="A4" s="227"/>
      <c r="B4" s="227"/>
      <c r="C4" s="186"/>
      <c r="D4" s="187"/>
      <c r="E4" s="187"/>
      <c r="H4" s="184"/>
    </row>
    <row r="5" spans="1:8" s="180" customFormat="1" x14ac:dyDescent="0.25">
      <c r="A5" s="227" t="s">
        <v>951</v>
      </c>
      <c r="B5" s="234"/>
      <c r="C5" s="186"/>
      <c r="D5" s="187"/>
      <c r="E5" s="187"/>
      <c r="H5" s="184"/>
    </row>
    <row r="6" spans="1:8" s="180" customFormat="1" x14ac:dyDescent="0.25">
      <c r="A6" s="227" t="s">
        <v>952</v>
      </c>
      <c r="B6" s="234"/>
      <c r="C6" s="186"/>
      <c r="D6" s="187"/>
      <c r="E6" s="187"/>
    </row>
    <row r="7" spans="1:8" x14ac:dyDescent="0.25">
      <c r="A7" s="1"/>
      <c r="B7" s="1"/>
      <c r="C7" s="5"/>
      <c r="D7" s="4"/>
      <c r="E7" s="4"/>
    </row>
    <row r="8" spans="1:8" ht="19.5" x14ac:dyDescent="0.3">
      <c r="A8" s="231" t="s">
        <v>251</v>
      </c>
      <c r="B8" s="231"/>
      <c r="C8" s="231"/>
      <c r="D8" s="231"/>
      <c r="E8" s="231"/>
      <c r="F8" s="19"/>
    </row>
    <row r="9" spans="1:8" ht="19.5" x14ac:dyDescent="0.3">
      <c r="A9" s="231" t="s">
        <v>961</v>
      </c>
      <c r="B9" s="231"/>
      <c r="C9" s="231"/>
      <c r="D9" s="231"/>
      <c r="E9" s="231"/>
      <c r="F9" s="19"/>
    </row>
    <row r="10" spans="1:8" ht="19.5" x14ac:dyDescent="0.3">
      <c r="A10" s="229" t="s">
        <v>235</v>
      </c>
      <c r="B10" s="229"/>
      <c r="C10" s="229"/>
      <c r="D10" s="229"/>
      <c r="E10" s="229"/>
      <c r="F10" s="19"/>
    </row>
    <row r="11" spans="1:8" x14ac:dyDescent="0.25">
      <c r="A11" s="18"/>
      <c r="B11" s="18"/>
      <c r="C11" s="17"/>
      <c r="D11" s="18"/>
      <c r="E11" s="18"/>
      <c r="F11" s="19"/>
    </row>
    <row r="12" spans="1:8" x14ac:dyDescent="0.25">
      <c r="A12" s="18"/>
      <c r="B12" s="18"/>
      <c r="C12" s="17"/>
      <c r="D12" s="18"/>
      <c r="E12" s="120" t="s">
        <v>216</v>
      </c>
      <c r="F12" s="19"/>
    </row>
    <row r="13" spans="1:8" ht="45" x14ac:dyDescent="0.25">
      <c r="A13" s="10" t="s">
        <v>3</v>
      </c>
      <c r="B13" s="10" t="s">
        <v>1</v>
      </c>
      <c r="C13" s="11" t="s">
        <v>2</v>
      </c>
      <c r="D13" s="11" t="s">
        <v>6</v>
      </c>
      <c r="E13" s="11" t="s">
        <v>7</v>
      </c>
    </row>
    <row r="14" spans="1:8" x14ac:dyDescent="0.25">
      <c r="A14" s="32" t="s">
        <v>54</v>
      </c>
      <c r="B14" s="24" t="s">
        <v>52</v>
      </c>
      <c r="C14" s="28">
        <f>SUM(C15+C23+C31)</f>
        <v>50917</v>
      </c>
      <c r="D14" s="28">
        <f>SUM(D15+D23+D31)</f>
        <v>0</v>
      </c>
      <c r="E14" s="28">
        <f>SUM(E15+E23+E31)</f>
        <v>50917</v>
      </c>
    </row>
    <row r="15" spans="1:8" x14ac:dyDescent="0.25">
      <c r="A15" s="33" t="s">
        <v>55</v>
      </c>
      <c r="B15" s="25" t="s">
        <v>10</v>
      </c>
      <c r="C15" s="107">
        <f>SUM(C16:C22)</f>
        <v>0</v>
      </c>
      <c r="D15" s="107">
        <f>SUM(D16:D22)</f>
        <v>0</v>
      </c>
      <c r="E15" s="107">
        <f>SUM(E16:E22)</f>
        <v>0</v>
      </c>
    </row>
    <row r="16" spans="1:8" x14ac:dyDescent="0.25">
      <c r="A16" s="33" t="s">
        <v>56</v>
      </c>
      <c r="B16" s="25" t="s">
        <v>57</v>
      </c>
      <c r="C16" s="107"/>
      <c r="D16" s="57"/>
      <c r="E16" s="63"/>
    </row>
    <row r="17" spans="1:10" x14ac:dyDescent="0.25">
      <c r="A17" s="33" t="s">
        <v>58</v>
      </c>
      <c r="B17" s="25" t="s">
        <v>59</v>
      </c>
      <c r="C17" s="107"/>
      <c r="D17" s="57"/>
      <c r="E17" s="63"/>
    </row>
    <row r="18" spans="1:10" x14ac:dyDescent="0.25">
      <c r="A18" s="33" t="s">
        <v>60</v>
      </c>
      <c r="B18" s="25" t="s">
        <v>11</v>
      </c>
      <c r="C18" s="107"/>
      <c r="D18" s="57"/>
      <c r="E18" s="63">
        <f>C18</f>
        <v>0</v>
      </c>
    </row>
    <row r="19" spans="1:10" x14ac:dyDescent="0.25">
      <c r="A19" s="33" t="s">
        <v>61</v>
      </c>
      <c r="B19" s="25" t="s">
        <v>12</v>
      </c>
      <c r="C19" s="107"/>
      <c r="D19" s="57"/>
      <c r="E19" s="63">
        <f>C19</f>
        <v>0</v>
      </c>
    </row>
    <row r="20" spans="1:10" x14ac:dyDescent="0.25">
      <c r="A20" s="33" t="s">
        <v>62</v>
      </c>
      <c r="B20" s="25" t="s">
        <v>63</v>
      </c>
      <c r="C20" s="107"/>
      <c r="D20" s="57"/>
      <c r="E20" s="63"/>
    </row>
    <row r="21" spans="1:10" x14ac:dyDescent="0.25">
      <c r="A21" s="33" t="s">
        <v>64</v>
      </c>
      <c r="B21" s="25" t="s">
        <v>65</v>
      </c>
      <c r="C21" s="107"/>
      <c r="D21" s="57"/>
      <c r="E21" s="63"/>
    </row>
    <row r="22" spans="1:10" x14ac:dyDescent="0.25">
      <c r="A22" s="33" t="s">
        <v>66</v>
      </c>
      <c r="B22" s="25" t="s">
        <v>67</v>
      </c>
      <c r="C22" s="107"/>
      <c r="D22" s="57"/>
      <c r="E22" s="63"/>
    </row>
    <row r="23" spans="1:10" x14ac:dyDescent="0.25">
      <c r="A23" s="33" t="s">
        <v>68</v>
      </c>
      <c r="B23" s="25" t="s">
        <v>13</v>
      </c>
      <c r="C23" s="57">
        <f>SUM(C24:C30)</f>
        <v>50917</v>
      </c>
      <c r="D23" s="57">
        <f>SUM(D24:D30)</f>
        <v>0</v>
      </c>
      <c r="E23" s="57">
        <f>SUM(E24:E30)</f>
        <v>50917</v>
      </c>
    </row>
    <row r="24" spans="1:10" x14ac:dyDescent="0.25">
      <c r="A24" s="33" t="s">
        <v>69</v>
      </c>
      <c r="B24" s="25" t="s">
        <v>14</v>
      </c>
      <c r="C24" s="107">
        <v>38525</v>
      </c>
      <c r="D24" s="63" t="s">
        <v>53</v>
      </c>
      <c r="E24" s="63">
        <f>SUM(C24:D24)</f>
        <v>38525</v>
      </c>
    </row>
    <row r="25" spans="1:10" x14ac:dyDescent="0.25">
      <c r="A25" s="33" t="s">
        <v>70</v>
      </c>
      <c r="B25" s="25" t="s">
        <v>15</v>
      </c>
      <c r="C25" s="107">
        <v>11394</v>
      </c>
      <c r="D25" s="57"/>
      <c r="E25" s="63">
        <f>SUM(C25:D25)</f>
        <v>11394</v>
      </c>
    </row>
    <row r="26" spans="1:10" x14ac:dyDescent="0.25">
      <c r="A26" s="33" t="s">
        <v>71</v>
      </c>
      <c r="B26" s="25" t="s">
        <v>16</v>
      </c>
      <c r="C26" s="107">
        <v>998</v>
      </c>
      <c r="D26" s="57"/>
      <c r="E26" s="63">
        <f>C26</f>
        <v>998</v>
      </c>
    </row>
    <row r="27" spans="1:10" x14ac:dyDescent="0.25">
      <c r="A27" s="33" t="s">
        <v>72</v>
      </c>
      <c r="B27" s="25" t="s">
        <v>73</v>
      </c>
      <c r="C27" s="107"/>
      <c r="D27" s="57"/>
      <c r="E27" s="63"/>
    </row>
    <row r="28" spans="1:10" x14ac:dyDescent="0.25">
      <c r="A28" s="33" t="s">
        <v>74</v>
      </c>
      <c r="B28" s="25" t="s">
        <v>75</v>
      </c>
      <c r="C28" s="107"/>
      <c r="D28" s="57"/>
      <c r="E28" s="63"/>
    </row>
    <row r="29" spans="1:10" x14ac:dyDescent="0.25">
      <c r="A29" s="33" t="s">
        <v>76</v>
      </c>
      <c r="B29" s="25" t="s">
        <v>77</v>
      </c>
      <c r="C29" s="107"/>
      <c r="D29" s="57"/>
      <c r="E29" s="63"/>
    </row>
    <row r="30" spans="1:10" s="19" customFormat="1" x14ac:dyDescent="0.25">
      <c r="A30" s="101" t="s">
        <v>78</v>
      </c>
      <c r="B30" s="102" t="s">
        <v>79</v>
      </c>
      <c r="C30" s="108"/>
      <c r="D30" s="63"/>
      <c r="E30" s="63"/>
    </row>
    <row r="31" spans="1:10" x14ac:dyDescent="0.25">
      <c r="A31" s="33" t="s">
        <v>80</v>
      </c>
      <c r="B31" s="25" t="s">
        <v>17</v>
      </c>
      <c r="C31" s="107">
        <f>SUM(C32:C38)</f>
        <v>0</v>
      </c>
      <c r="D31" s="107">
        <f>SUM(D32:D38)</f>
        <v>0</v>
      </c>
      <c r="E31" s="107">
        <f>SUM(E32:E38)</f>
        <v>0</v>
      </c>
      <c r="J31" t="s">
        <v>53</v>
      </c>
    </row>
    <row r="32" spans="1:10" x14ac:dyDescent="0.25">
      <c r="A32" s="33" t="s">
        <v>81</v>
      </c>
      <c r="B32" s="25" t="s">
        <v>18</v>
      </c>
      <c r="C32" s="107"/>
      <c r="D32" s="63"/>
      <c r="E32" s="57"/>
    </row>
    <row r="33" spans="1:5" x14ac:dyDescent="0.25">
      <c r="A33" s="33" t="s">
        <v>82</v>
      </c>
      <c r="B33" s="25" t="s">
        <v>83</v>
      </c>
      <c r="C33" s="107"/>
      <c r="D33" s="57"/>
      <c r="E33" s="57"/>
    </row>
    <row r="34" spans="1:5" x14ac:dyDescent="0.25">
      <c r="A34" s="33" t="s">
        <v>84</v>
      </c>
      <c r="B34" s="25" t="s">
        <v>19</v>
      </c>
      <c r="C34" s="107"/>
      <c r="D34" s="57"/>
      <c r="E34" s="57"/>
    </row>
    <row r="35" spans="1:5" x14ac:dyDescent="0.25">
      <c r="A35" s="33" t="s">
        <v>85</v>
      </c>
      <c r="B35" s="25" t="s">
        <v>86</v>
      </c>
      <c r="C35" s="107"/>
      <c r="D35" s="57"/>
      <c r="E35" s="57"/>
    </row>
    <row r="36" spans="1:5" x14ac:dyDescent="0.25">
      <c r="A36" s="33" t="s">
        <v>87</v>
      </c>
      <c r="B36" s="25" t="s">
        <v>88</v>
      </c>
      <c r="C36" s="107"/>
      <c r="D36" s="57"/>
      <c r="E36" s="57"/>
    </row>
    <row r="37" spans="1:5" x14ac:dyDescent="0.25">
      <c r="A37" s="33" t="s">
        <v>89</v>
      </c>
      <c r="B37" s="25" t="s">
        <v>90</v>
      </c>
      <c r="C37" s="107"/>
      <c r="D37" s="57"/>
      <c r="E37" s="57"/>
    </row>
    <row r="38" spans="1:5" x14ac:dyDescent="0.25">
      <c r="A38" s="33" t="s">
        <v>91</v>
      </c>
      <c r="B38" s="25" t="s">
        <v>92</v>
      </c>
      <c r="C38" s="107"/>
      <c r="D38" s="57"/>
      <c r="E38" s="57"/>
    </row>
    <row r="39" spans="1:5" x14ac:dyDescent="0.25">
      <c r="A39" s="32" t="s">
        <v>93</v>
      </c>
      <c r="B39" s="24" t="s">
        <v>20</v>
      </c>
      <c r="C39" s="28">
        <f>SUM(C40+C47+C53+C58)</f>
        <v>27677</v>
      </c>
      <c r="D39" s="28">
        <f>SUM(D40+D47+D53+D58)</f>
        <v>0</v>
      </c>
      <c r="E39" s="28">
        <f>SUM(E40+E47+E53+E58)</f>
        <v>27677</v>
      </c>
    </row>
    <row r="40" spans="1:5" x14ac:dyDescent="0.25">
      <c r="A40" s="33" t="s">
        <v>94</v>
      </c>
      <c r="B40" s="25" t="s">
        <v>21</v>
      </c>
      <c r="C40" s="29">
        <f>SUM(C41:C46)</f>
        <v>2070</v>
      </c>
      <c r="D40" s="29">
        <f>SUM(D41:D46)</f>
        <v>0</v>
      </c>
      <c r="E40" s="29">
        <f>SUM(E41:E46)</f>
        <v>2070</v>
      </c>
    </row>
    <row r="41" spans="1:5" x14ac:dyDescent="0.25">
      <c r="A41" s="33" t="s">
        <v>95</v>
      </c>
      <c r="B41" s="25" t="s">
        <v>22</v>
      </c>
      <c r="C41" s="29">
        <v>2070</v>
      </c>
      <c r="D41" s="13"/>
      <c r="E41" s="141">
        <v>2070</v>
      </c>
    </row>
    <row r="42" spans="1:5" x14ac:dyDescent="0.25">
      <c r="A42" s="33" t="s">
        <v>96</v>
      </c>
      <c r="B42" s="25" t="s">
        <v>23</v>
      </c>
      <c r="C42" s="29"/>
      <c r="D42" s="13"/>
      <c r="E42" s="6"/>
    </row>
    <row r="43" spans="1:5" x14ac:dyDescent="0.25">
      <c r="A43" s="33" t="s">
        <v>97</v>
      </c>
      <c r="B43" s="25" t="s">
        <v>98</v>
      </c>
      <c r="C43" s="29"/>
      <c r="D43" s="13"/>
      <c r="E43" s="6"/>
    </row>
    <row r="44" spans="1:5" x14ac:dyDescent="0.25">
      <c r="A44" s="33" t="s">
        <v>99</v>
      </c>
      <c r="B44" s="25" t="s">
        <v>100</v>
      </c>
      <c r="C44" s="29"/>
      <c r="D44" s="13"/>
      <c r="E44" s="6"/>
    </row>
    <row r="45" spans="1:5" x14ac:dyDescent="0.25">
      <c r="A45" s="33" t="s">
        <v>101</v>
      </c>
      <c r="B45" s="25" t="s">
        <v>24</v>
      </c>
      <c r="C45" s="29"/>
      <c r="D45" s="13"/>
      <c r="E45" s="63"/>
    </row>
    <row r="46" spans="1:5" x14ac:dyDescent="0.25">
      <c r="A46" s="33" t="s">
        <v>102</v>
      </c>
      <c r="B46" s="25" t="s">
        <v>103</v>
      </c>
      <c r="C46" s="29"/>
      <c r="D46" s="13"/>
      <c r="E46" s="6"/>
    </row>
    <row r="47" spans="1:5" x14ac:dyDescent="0.25">
      <c r="A47" s="33" t="s">
        <v>104</v>
      </c>
      <c r="B47" s="25" t="s">
        <v>25</v>
      </c>
      <c r="C47" s="29">
        <f>SUM(C48:C52)</f>
        <v>722</v>
      </c>
      <c r="D47" s="29">
        <f>SUM(D48:D52)</f>
        <v>0</v>
      </c>
      <c r="E47" s="29">
        <f>SUM(E48:E52)</f>
        <v>722</v>
      </c>
    </row>
    <row r="48" spans="1:5" x14ac:dyDescent="0.25">
      <c r="A48" s="33" t="s">
        <v>105</v>
      </c>
      <c r="B48" s="25" t="s">
        <v>26</v>
      </c>
      <c r="C48" s="30">
        <v>272</v>
      </c>
      <c r="D48" s="13"/>
      <c r="E48" s="63">
        <f>SUM(C48:D48)</f>
        <v>272</v>
      </c>
    </row>
    <row r="49" spans="1:5" x14ac:dyDescent="0.25">
      <c r="A49" s="33" t="s">
        <v>106</v>
      </c>
      <c r="B49" s="25" t="s">
        <v>107</v>
      </c>
      <c r="C49" s="30"/>
      <c r="D49" s="13"/>
      <c r="E49" s="57">
        <f>C49</f>
        <v>0</v>
      </c>
    </row>
    <row r="50" spans="1:5" x14ac:dyDescent="0.25">
      <c r="A50" s="33" t="s">
        <v>108</v>
      </c>
      <c r="B50" s="25" t="s">
        <v>109</v>
      </c>
      <c r="C50" s="30"/>
      <c r="D50" s="13"/>
      <c r="E50" s="6"/>
    </row>
    <row r="51" spans="1:5" x14ac:dyDescent="0.25">
      <c r="A51" s="33" t="s">
        <v>110</v>
      </c>
      <c r="B51" s="25" t="s">
        <v>111</v>
      </c>
      <c r="C51" s="30"/>
      <c r="D51" s="13"/>
      <c r="E51" s="13"/>
    </row>
    <row r="52" spans="1:5" x14ac:dyDescent="0.25">
      <c r="A52" s="33" t="s">
        <v>112</v>
      </c>
      <c r="B52" s="25" t="s">
        <v>27</v>
      </c>
      <c r="C52" s="30">
        <v>450</v>
      </c>
      <c r="D52" s="13"/>
      <c r="E52" s="63">
        <f>SUM(C52:D52)</f>
        <v>450</v>
      </c>
    </row>
    <row r="53" spans="1:5" x14ac:dyDescent="0.25">
      <c r="A53" s="33" t="s">
        <v>113</v>
      </c>
      <c r="B53" s="25" t="s">
        <v>114</v>
      </c>
      <c r="C53" s="29">
        <f>SUM(C54:C57)</f>
        <v>0</v>
      </c>
      <c r="D53" s="13"/>
      <c r="E53" s="6">
        <f>C53</f>
        <v>0</v>
      </c>
    </row>
    <row r="54" spans="1:5" x14ac:dyDescent="0.25">
      <c r="A54" s="33" t="s">
        <v>115</v>
      </c>
      <c r="B54" s="25" t="s">
        <v>116</v>
      </c>
      <c r="C54" s="29"/>
      <c r="D54" s="13"/>
      <c r="E54" s="6"/>
    </row>
    <row r="55" spans="1:5" x14ac:dyDescent="0.25">
      <c r="A55" s="33" t="s">
        <v>117</v>
      </c>
      <c r="B55" s="25" t="s">
        <v>118</v>
      </c>
      <c r="C55" s="29"/>
      <c r="D55" s="13"/>
      <c r="E55" s="13"/>
    </row>
    <row r="56" spans="1:5" x14ac:dyDescent="0.25">
      <c r="A56" s="33" t="s">
        <v>119</v>
      </c>
      <c r="B56" s="25" t="s">
        <v>120</v>
      </c>
      <c r="C56" s="29"/>
      <c r="D56" s="13"/>
      <c r="E56" s="13"/>
    </row>
    <row r="57" spans="1:5" x14ac:dyDescent="0.25">
      <c r="A57" s="33" t="s">
        <v>121</v>
      </c>
      <c r="B57" s="25" t="s">
        <v>122</v>
      </c>
      <c r="C57" s="29"/>
      <c r="D57" s="13"/>
      <c r="E57" s="13"/>
    </row>
    <row r="58" spans="1:5" x14ac:dyDescent="0.25">
      <c r="A58" s="33" t="s">
        <v>123</v>
      </c>
      <c r="B58" s="25" t="s">
        <v>28</v>
      </c>
      <c r="C58" s="29">
        <f>SUM(C59:C60)</f>
        <v>24885</v>
      </c>
      <c r="D58" s="29">
        <f>SUM(D59:D60)</f>
        <v>0</v>
      </c>
      <c r="E58" s="29">
        <f>SUM(E59:E60)</f>
        <v>24885</v>
      </c>
    </row>
    <row r="59" spans="1:5" x14ac:dyDescent="0.25">
      <c r="A59" s="33" t="s">
        <v>124</v>
      </c>
      <c r="B59" s="25" t="s">
        <v>29</v>
      </c>
      <c r="C59" s="29"/>
      <c r="D59" s="13"/>
      <c r="E59" s="57">
        <v>451</v>
      </c>
    </row>
    <row r="60" spans="1:5" x14ac:dyDescent="0.25">
      <c r="A60" s="33" t="s">
        <v>125</v>
      </c>
      <c r="B60" s="25" t="s">
        <v>30</v>
      </c>
      <c r="C60" s="29">
        <v>24885</v>
      </c>
      <c r="D60" s="13"/>
      <c r="E60" s="57">
        <v>24434</v>
      </c>
    </row>
    <row r="61" spans="1:5" x14ac:dyDescent="0.25">
      <c r="A61" s="32" t="s">
        <v>126</v>
      </c>
      <c r="B61" s="24" t="s">
        <v>31</v>
      </c>
      <c r="C61" s="28">
        <f>SUM(C62:C64)</f>
        <v>1492</v>
      </c>
      <c r="D61" s="28">
        <f>SUM(D62:D64)</f>
        <v>0</v>
      </c>
      <c r="E61" s="28">
        <f>SUM(E62:E64)</f>
        <v>1492</v>
      </c>
    </row>
    <row r="62" spans="1:5" x14ac:dyDescent="0.25">
      <c r="A62" s="34" t="s">
        <v>127</v>
      </c>
      <c r="B62" s="35" t="s">
        <v>32</v>
      </c>
      <c r="C62" s="31">
        <v>1068</v>
      </c>
      <c r="D62" s="13"/>
      <c r="E62" s="57">
        <f>C62</f>
        <v>1068</v>
      </c>
    </row>
    <row r="63" spans="1:5" x14ac:dyDescent="0.25">
      <c r="A63" s="33" t="s">
        <v>128</v>
      </c>
      <c r="B63" s="35" t="s">
        <v>33</v>
      </c>
      <c r="C63" s="31">
        <v>424</v>
      </c>
      <c r="D63" s="13"/>
      <c r="E63" s="57">
        <f>C63</f>
        <v>424</v>
      </c>
    </row>
    <row r="64" spans="1:5" ht="15.75" thickBot="1" x14ac:dyDescent="0.3">
      <c r="A64" s="36" t="s">
        <v>129</v>
      </c>
      <c r="B64" s="37" t="s">
        <v>130</v>
      </c>
      <c r="C64" s="70"/>
      <c r="D64" s="71"/>
      <c r="E64" s="72"/>
    </row>
    <row r="65" spans="1:7" ht="15.75" thickBot="1" x14ac:dyDescent="0.3">
      <c r="A65" s="75" t="s">
        <v>131</v>
      </c>
      <c r="B65" s="76" t="s">
        <v>0</v>
      </c>
      <c r="C65" s="77">
        <f>SUM(C14+C39+C61)</f>
        <v>80086</v>
      </c>
      <c r="D65" s="77">
        <f>SUM(D14+D39+D61)</f>
        <v>0</v>
      </c>
      <c r="E65" s="78">
        <f>SUM(E14+E39+E61)</f>
        <v>80086</v>
      </c>
    </row>
    <row r="66" spans="1:7" x14ac:dyDescent="0.25">
      <c r="A66" s="96"/>
      <c r="B66" s="91"/>
      <c r="C66" s="100"/>
      <c r="D66" s="100"/>
      <c r="E66" s="100"/>
    </row>
    <row r="67" spans="1:7" s="180" customFormat="1" x14ac:dyDescent="0.25">
      <c r="A67" s="175" t="s">
        <v>243</v>
      </c>
      <c r="B67" s="175" t="s">
        <v>248</v>
      </c>
      <c r="C67" s="186"/>
      <c r="D67" s="187"/>
      <c r="E67" s="187"/>
    </row>
    <row r="68" spans="1:7" s="180" customFormat="1" x14ac:dyDescent="0.25">
      <c r="A68" s="181" t="s">
        <v>237</v>
      </c>
      <c r="B68" s="181" t="s">
        <v>249</v>
      </c>
      <c r="C68" s="188"/>
      <c r="D68" s="181"/>
      <c r="E68" s="181"/>
      <c r="F68" s="211"/>
      <c r="G68" s="211"/>
    </row>
    <row r="69" spans="1:7" s="180" customFormat="1" x14ac:dyDescent="0.25">
      <c r="A69" s="227"/>
      <c r="B69" s="227"/>
      <c r="C69" s="186"/>
      <c r="D69" s="187"/>
      <c r="E69" s="187"/>
    </row>
    <row r="70" spans="1:7" s="180" customFormat="1" x14ac:dyDescent="0.25">
      <c r="A70" s="227" t="s">
        <v>951</v>
      </c>
      <c r="B70" s="234"/>
      <c r="C70" s="186"/>
      <c r="D70" s="187"/>
      <c r="E70" s="187"/>
    </row>
    <row r="71" spans="1:7" s="180" customFormat="1" x14ac:dyDescent="0.25">
      <c r="A71" s="227" t="s">
        <v>952</v>
      </c>
      <c r="B71" s="234"/>
      <c r="C71" s="186"/>
      <c r="D71" s="187"/>
      <c r="E71" s="187"/>
    </row>
    <row r="72" spans="1:7" x14ac:dyDescent="0.25">
      <c r="A72" s="1"/>
      <c r="B72" s="1"/>
      <c r="C72" s="5"/>
      <c r="D72" s="4"/>
      <c r="E72" s="4"/>
    </row>
    <row r="73" spans="1:7" ht="19.5" x14ac:dyDescent="0.3">
      <c r="A73" s="231" t="str">
        <f>A8</f>
        <v>A beolvadó Tiszavasvári Város Közétkeztetési Nonprofit KFT</v>
      </c>
      <c r="B73" s="231"/>
      <c r="C73" s="231"/>
      <c r="D73" s="231"/>
      <c r="E73" s="231"/>
      <c r="F73" s="19"/>
    </row>
    <row r="74" spans="1:7" ht="19.5" x14ac:dyDescent="0.3">
      <c r="A74" s="231" t="s">
        <v>961</v>
      </c>
      <c r="B74" s="231"/>
      <c r="C74" s="231"/>
      <c r="D74" s="231"/>
      <c r="E74" s="231"/>
      <c r="F74" s="19"/>
    </row>
    <row r="75" spans="1:7" ht="19.5" x14ac:dyDescent="0.3">
      <c r="A75" s="229" t="str">
        <f>A10</f>
        <v>Fordulónap: 2018.12.31.</v>
      </c>
      <c r="B75" s="229"/>
      <c r="C75" s="229"/>
      <c r="D75" s="229"/>
      <c r="E75" s="229"/>
      <c r="F75" s="19"/>
    </row>
    <row r="76" spans="1:7" ht="19.5" x14ac:dyDescent="0.3">
      <c r="A76" s="90"/>
      <c r="B76" s="90"/>
      <c r="C76" s="90"/>
      <c r="D76" s="90"/>
      <c r="E76" s="90"/>
      <c r="F76" s="19"/>
    </row>
    <row r="77" spans="1:7" x14ac:dyDescent="0.25">
      <c r="A77" s="18"/>
      <c r="B77" s="18"/>
      <c r="C77" s="17"/>
      <c r="D77" s="18"/>
      <c r="E77" s="120" t="s">
        <v>217</v>
      </c>
      <c r="F77" s="19"/>
    </row>
    <row r="78" spans="1:7" ht="45" x14ac:dyDescent="0.25">
      <c r="A78" s="10" t="s">
        <v>3</v>
      </c>
      <c r="B78" s="10" t="s">
        <v>1</v>
      </c>
      <c r="C78" s="11" t="s">
        <v>2</v>
      </c>
      <c r="D78" s="11" t="s">
        <v>6</v>
      </c>
      <c r="E78" s="11" t="s">
        <v>7</v>
      </c>
    </row>
    <row r="79" spans="1:7" x14ac:dyDescent="0.25">
      <c r="A79" s="32" t="s">
        <v>132</v>
      </c>
      <c r="B79" s="24" t="s">
        <v>34</v>
      </c>
      <c r="C79" s="28">
        <f>SUM(C80:C87)</f>
        <v>44954</v>
      </c>
      <c r="D79" s="28">
        <f>SUM(D80:D87)</f>
        <v>0</v>
      </c>
      <c r="E79" s="28">
        <f>SUM(E80:E87)</f>
        <v>44954</v>
      </c>
    </row>
    <row r="80" spans="1:7" x14ac:dyDescent="0.25">
      <c r="A80" s="33" t="s">
        <v>133</v>
      </c>
      <c r="B80" s="25" t="s">
        <v>35</v>
      </c>
      <c r="C80" s="29">
        <v>3000</v>
      </c>
      <c r="D80" s="13"/>
      <c r="E80" s="57">
        <f>C80</f>
        <v>3000</v>
      </c>
    </row>
    <row r="81" spans="1:5" x14ac:dyDescent="0.25">
      <c r="A81" s="33" t="s">
        <v>134</v>
      </c>
      <c r="B81" s="25" t="s">
        <v>135</v>
      </c>
      <c r="C81" s="29"/>
      <c r="D81" s="13"/>
      <c r="E81" s="57"/>
    </row>
    <row r="82" spans="1:5" x14ac:dyDescent="0.25">
      <c r="A82" s="33" t="s">
        <v>136</v>
      </c>
      <c r="B82" s="25" t="s">
        <v>137</v>
      </c>
      <c r="C82" s="29"/>
      <c r="D82" s="13"/>
      <c r="E82" s="57"/>
    </row>
    <row r="83" spans="1:5" x14ac:dyDescent="0.25">
      <c r="A83" s="33" t="s">
        <v>138</v>
      </c>
      <c r="B83" s="25" t="s">
        <v>139</v>
      </c>
      <c r="C83" s="29"/>
      <c r="D83" s="13"/>
      <c r="E83" s="57"/>
    </row>
    <row r="84" spans="1:5" x14ac:dyDescent="0.25">
      <c r="A84" s="33" t="s">
        <v>140</v>
      </c>
      <c r="B84" s="25" t="s">
        <v>36</v>
      </c>
      <c r="C84" s="29">
        <v>10808</v>
      </c>
      <c r="D84" s="13"/>
      <c r="E84" s="57">
        <f>SUM(C84:D84)</f>
        <v>10808</v>
      </c>
    </row>
    <row r="85" spans="1:5" x14ac:dyDescent="0.25">
      <c r="A85" s="33" t="s">
        <v>141</v>
      </c>
      <c r="B85" s="25" t="s">
        <v>37</v>
      </c>
      <c r="C85" s="30">
        <v>31146</v>
      </c>
      <c r="D85" s="13"/>
      <c r="E85" s="57">
        <f>SUM(C85:D85)</f>
        <v>31146</v>
      </c>
    </row>
    <row r="86" spans="1:5" s="19" customFormat="1" x14ac:dyDescent="0.25">
      <c r="A86" s="101" t="s">
        <v>142</v>
      </c>
      <c r="B86" s="102" t="s">
        <v>143</v>
      </c>
      <c r="C86" s="30"/>
      <c r="D86" s="104"/>
      <c r="E86" s="63"/>
    </row>
    <row r="87" spans="1:5" x14ac:dyDescent="0.25">
      <c r="A87" s="33" t="s">
        <v>144</v>
      </c>
      <c r="B87" s="25" t="s">
        <v>250</v>
      </c>
      <c r="C87" s="30">
        <v>0</v>
      </c>
      <c r="D87" s="13"/>
      <c r="E87" s="57">
        <f>SUM(C87:D87)</f>
        <v>0</v>
      </c>
    </row>
    <row r="88" spans="1:5" x14ac:dyDescent="0.25">
      <c r="A88" s="32" t="s">
        <v>145</v>
      </c>
      <c r="B88" s="24" t="s">
        <v>146</v>
      </c>
      <c r="C88" s="28">
        <f>SUM(C89:C91)</f>
        <v>0</v>
      </c>
      <c r="D88" s="28">
        <f>SUM(D89:D91)</f>
        <v>0</v>
      </c>
      <c r="E88" s="28">
        <f>SUM(E89:E91)</f>
        <v>0</v>
      </c>
    </row>
    <row r="89" spans="1:5" x14ac:dyDescent="0.25">
      <c r="A89" s="33" t="s">
        <v>147</v>
      </c>
      <c r="B89" s="25" t="s">
        <v>148</v>
      </c>
      <c r="C89" s="29"/>
      <c r="D89" s="13"/>
      <c r="E89" s="6"/>
    </row>
    <row r="90" spans="1:5" x14ac:dyDescent="0.25">
      <c r="A90" s="33" t="s">
        <v>149</v>
      </c>
      <c r="B90" s="25" t="s">
        <v>150</v>
      </c>
      <c r="C90" s="29"/>
      <c r="D90" s="13"/>
      <c r="E90" s="13"/>
    </row>
    <row r="91" spans="1:5" x14ac:dyDescent="0.25">
      <c r="A91" s="33" t="s">
        <v>151</v>
      </c>
      <c r="B91" s="25" t="s">
        <v>152</v>
      </c>
      <c r="C91" s="29"/>
      <c r="D91" s="13"/>
      <c r="E91" s="13"/>
    </row>
    <row r="92" spans="1:5" x14ac:dyDescent="0.25">
      <c r="A92" s="32" t="s">
        <v>153</v>
      </c>
      <c r="B92" s="24" t="s">
        <v>39</v>
      </c>
      <c r="C92" s="28">
        <f>SUM(C93+C97+C106)</f>
        <v>31963</v>
      </c>
      <c r="D92" s="28">
        <f t="shared" ref="D92" si="0">SUM(D93+D97+D106)</f>
        <v>0</v>
      </c>
      <c r="E92" s="28">
        <f>E109+E111+E115</f>
        <v>31963</v>
      </c>
    </row>
    <row r="93" spans="1:5" x14ac:dyDescent="0.25">
      <c r="A93" s="33" t="s">
        <v>154</v>
      </c>
      <c r="B93" s="25" t="s">
        <v>155</v>
      </c>
      <c r="C93" s="28">
        <f>SUM(C94:C96)</f>
        <v>0</v>
      </c>
      <c r="D93" s="28">
        <f>SUM(D94:D96)</f>
        <v>0</v>
      </c>
      <c r="E93" s="28">
        <f>SUM(E94:E96)</f>
        <v>0</v>
      </c>
    </row>
    <row r="94" spans="1:5" x14ac:dyDescent="0.25">
      <c r="A94" s="33" t="s">
        <v>156</v>
      </c>
      <c r="B94" s="25" t="s">
        <v>157</v>
      </c>
      <c r="C94" s="28"/>
      <c r="D94" s="13"/>
      <c r="E94" s="13"/>
    </row>
    <row r="95" spans="1:5" x14ac:dyDescent="0.25">
      <c r="A95" s="33" t="s">
        <v>158</v>
      </c>
      <c r="B95" s="25" t="s">
        <v>159</v>
      </c>
      <c r="C95" s="28"/>
      <c r="D95" s="13"/>
      <c r="E95" s="13"/>
    </row>
    <row r="96" spans="1:5" x14ac:dyDescent="0.25">
      <c r="A96" s="33" t="s">
        <v>160</v>
      </c>
      <c r="B96" s="25" t="s">
        <v>161</v>
      </c>
      <c r="C96" s="62"/>
      <c r="D96" s="13"/>
      <c r="E96" s="57"/>
    </row>
    <row r="97" spans="1:5" x14ac:dyDescent="0.25">
      <c r="A97" s="33" t="s">
        <v>162</v>
      </c>
      <c r="B97" s="25" t="s">
        <v>163</v>
      </c>
      <c r="C97" s="29">
        <f>SUM(C98:C105)</f>
        <v>0</v>
      </c>
      <c r="D97" s="29">
        <f>SUM(D98:D105)</f>
        <v>0</v>
      </c>
      <c r="E97" s="29">
        <f>SUM(E98:E105)</f>
        <v>0</v>
      </c>
    </row>
    <row r="98" spans="1:5" x14ac:dyDescent="0.25">
      <c r="A98" s="33" t="s">
        <v>164</v>
      </c>
      <c r="B98" s="25" t="s">
        <v>165</v>
      </c>
      <c r="C98" s="29"/>
      <c r="D98" s="13"/>
      <c r="E98" s="13"/>
    </row>
    <row r="99" spans="1:5" x14ac:dyDescent="0.25">
      <c r="A99" s="33" t="s">
        <v>166</v>
      </c>
      <c r="B99" s="25" t="s">
        <v>167</v>
      </c>
      <c r="C99" s="29"/>
      <c r="D99" s="13"/>
      <c r="E99" s="13"/>
    </row>
    <row r="100" spans="1:5" x14ac:dyDescent="0.25">
      <c r="A100" s="33" t="s">
        <v>168</v>
      </c>
      <c r="B100" s="25" t="s">
        <v>169</v>
      </c>
      <c r="C100" s="29"/>
      <c r="D100" s="13"/>
      <c r="E100" s="13"/>
    </row>
    <row r="101" spans="1:5" x14ac:dyDescent="0.25">
      <c r="A101" s="33" t="s">
        <v>170</v>
      </c>
      <c r="B101" s="25" t="s">
        <v>171</v>
      </c>
      <c r="C101" s="29"/>
      <c r="D101" s="13"/>
      <c r="E101" s="6"/>
    </row>
    <row r="102" spans="1:5" x14ac:dyDescent="0.25">
      <c r="A102" s="33" t="s">
        <v>172</v>
      </c>
      <c r="B102" s="25" t="s">
        <v>173</v>
      </c>
      <c r="C102" s="29"/>
      <c r="D102" s="13"/>
      <c r="E102" s="6"/>
    </row>
    <row r="103" spans="1:5" x14ac:dyDescent="0.25">
      <c r="A103" s="33" t="s">
        <v>174</v>
      </c>
      <c r="B103" s="25" t="s">
        <v>175</v>
      </c>
      <c r="C103" s="29"/>
      <c r="D103" s="13"/>
      <c r="E103" s="13"/>
    </row>
    <row r="104" spans="1:5" x14ac:dyDescent="0.25">
      <c r="A104" s="33" t="s">
        <v>176</v>
      </c>
      <c r="B104" s="25" t="s">
        <v>177</v>
      </c>
      <c r="C104" s="29"/>
      <c r="D104" s="13"/>
      <c r="E104" s="13"/>
    </row>
    <row r="105" spans="1:5" x14ac:dyDescent="0.25">
      <c r="A105" s="33" t="s">
        <v>178</v>
      </c>
      <c r="B105" s="25" t="s">
        <v>179</v>
      </c>
      <c r="C105" s="29"/>
      <c r="D105" s="13"/>
      <c r="E105" s="57">
        <f>C105</f>
        <v>0</v>
      </c>
    </row>
    <row r="106" spans="1:5" x14ac:dyDescent="0.25">
      <c r="A106" s="33" t="s">
        <v>180</v>
      </c>
      <c r="B106" s="25" t="s">
        <v>40</v>
      </c>
      <c r="C106" s="29">
        <f>SUM(C107:C115)</f>
        <v>31963</v>
      </c>
      <c r="D106" s="29">
        <f t="shared" ref="D106" si="1">SUM(D107:D115)</f>
        <v>0</v>
      </c>
      <c r="E106" s="140">
        <f>E109+E111+E115</f>
        <v>31963</v>
      </c>
    </row>
    <row r="107" spans="1:5" x14ac:dyDescent="0.25">
      <c r="A107" s="33" t="s">
        <v>181</v>
      </c>
      <c r="B107" s="25" t="s">
        <v>41</v>
      </c>
      <c r="C107" s="29"/>
      <c r="D107" s="13"/>
      <c r="E107" s="57"/>
    </row>
    <row r="108" spans="1:5" x14ac:dyDescent="0.25">
      <c r="A108" s="33" t="s">
        <v>182</v>
      </c>
      <c r="B108" s="25" t="s">
        <v>183</v>
      </c>
      <c r="C108" s="29"/>
      <c r="D108" s="13"/>
      <c r="E108" s="57"/>
    </row>
    <row r="109" spans="1:5" x14ac:dyDescent="0.25">
      <c r="A109" s="33" t="s">
        <v>184</v>
      </c>
      <c r="B109" s="25" t="s">
        <v>42</v>
      </c>
      <c r="C109" s="29">
        <v>8</v>
      </c>
      <c r="D109" s="38"/>
      <c r="E109" s="57">
        <f>C109</f>
        <v>8</v>
      </c>
    </row>
    <row r="110" spans="1:5" x14ac:dyDescent="0.25">
      <c r="A110" s="33" t="s">
        <v>185</v>
      </c>
      <c r="B110" s="25" t="s">
        <v>43</v>
      </c>
      <c r="C110" s="29"/>
      <c r="D110" s="38"/>
      <c r="E110" s="57"/>
    </row>
    <row r="111" spans="1:5" x14ac:dyDescent="0.25">
      <c r="A111" s="33" t="s">
        <v>186</v>
      </c>
      <c r="B111" s="25" t="s">
        <v>44</v>
      </c>
      <c r="C111" s="29">
        <v>18078</v>
      </c>
      <c r="D111" s="38"/>
      <c r="E111" s="57">
        <f>C111</f>
        <v>18078</v>
      </c>
    </row>
    <row r="112" spans="1:5" x14ac:dyDescent="0.25">
      <c r="A112" s="33" t="s">
        <v>187</v>
      </c>
      <c r="B112" s="25" t="s">
        <v>188</v>
      </c>
      <c r="C112" s="29"/>
      <c r="D112" s="38"/>
      <c r="E112" s="57"/>
    </row>
    <row r="113" spans="1:5" x14ac:dyDescent="0.25">
      <c r="A113" s="33" t="s">
        <v>189</v>
      </c>
      <c r="B113" s="25" t="s">
        <v>45</v>
      </c>
      <c r="C113" s="29"/>
      <c r="D113" s="38"/>
      <c r="E113" s="57"/>
    </row>
    <row r="114" spans="1:5" x14ac:dyDescent="0.25">
      <c r="A114" s="33" t="s">
        <v>190</v>
      </c>
      <c r="B114" s="25" t="s">
        <v>191</v>
      </c>
      <c r="C114" s="29"/>
      <c r="D114" s="38"/>
      <c r="E114" s="57"/>
    </row>
    <row r="115" spans="1:5" x14ac:dyDescent="0.25">
      <c r="A115" s="33" t="s">
        <v>192</v>
      </c>
      <c r="B115" s="25" t="s">
        <v>46</v>
      </c>
      <c r="C115" s="30">
        <v>13877</v>
      </c>
      <c r="D115" s="38"/>
      <c r="E115" s="57">
        <v>13877</v>
      </c>
    </row>
    <row r="116" spans="1:5" x14ac:dyDescent="0.25">
      <c r="A116" s="32" t="s">
        <v>193</v>
      </c>
      <c r="B116" s="24" t="s">
        <v>47</v>
      </c>
      <c r="C116" s="28">
        <f>SUM(C117:C119)</f>
        <v>3169</v>
      </c>
      <c r="D116" s="28">
        <f>SUM(D117:D119)</f>
        <v>0</v>
      </c>
      <c r="E116" s="64">
        <f>SUM(E117:E119)</f>
        <v>3169</v>
      </c>
    </row>
    <row r="117" spans="1:5" x14ac:dyDescent="0.25">
      <c r="A117" s="33" t="s">
        <v>194</v>
      </c>
      <c r="B117" s="25" t="s">
        <v>48</v>
      </c>
      <c r="C117" s="29">
        <v>577</v>
      </c>
      <c r="D117" s="38"/>
      <c r="E117" s="57">
        <f>C117</f>
        <v>577</v>
      </c>
    </row>
    <row r="118" spans="1:5" x14ac:dyDescent="0.25">
      <c r="A118" s="33" t="s">
        <v>195</v>
      </c>
      <c r="B118" s="25" t="s">
        <v>49</v>
      </c>
      <c r="C118" s="29">
        <v>2592</v>
      </c>
      <c r="D118" s="38"/>
      <c r="E118" s="57">
        <f>C118</f>
        <v>2592</v>
      </c>
    </row>
    <row r="119" spans="1:5" ht="15.75" thickBot="1" x14ac:dyDescent="0.3">
      <c r="A119" s="34" t="s">
        <v>196</v>
      </c>
      <c r="B119" s="79" t="s">
        <v>50</v>
      </c>
      <c r="C119" s="80"/>
      <c r="D119" s="81"/>
      <c r="E119" s="84">
        <f>C119</f>
        <v>0</v>
      </c>
    </row>
    <row r="120" spans="1:5" ht="15.75" thickBot="1" x14ac:dyDescent="0.3">
      <c r="A120" s="75" t="s">
        <v>197</v>
      </c>
      <c r="B120" s="82" t="s">
        <v>51</v>
      </c>
      <c r="C120" s="77">
        <f>SUM(C79+C88+C92+C116)</f>
        <v>80086</v>
      </c>
      <c r="D120" s="77">
        <f>SUM(D79+D88+D92+D116)</f>
        <v>0</v>
      </c>
      <c r="E120" s="77">
        <f>SUM(E79+E88+E92+E116)</f>
        <v>80086</v>
      </c>
    </row>
    <row r="121" spans="1:5" x14ac:dyDescent="0.25">
      <c r="A121" s="4"/>
      <c r="B121" s="4"/>
      <c r="C121" s="5"/>
    </row>
    <row r="122" spans="1:5" x14ac:dyDescent="0.25">
      <c r="A122" s="4"/>
      <c r="B122" s="4"/>
      <c r="C122" s="5"/>
    </row>
    <row r="123" spans="1:5" x14ac:dyDescent="0.25">
      <c r="A123" s="228" t="s">
        <v>581</v>
      </c>
      <c r="B123" s="228"/>
      <c r="C123" s="5"/>
    </row>
    <row r="124" spans="1:5" x14ac:dyDescent="0.25">
      <c r="A124" s="4"/>
      <c r="B124" s="4"/>
      <c r="C124" s="5"/>
      <c r="D124" s="47"/>
      <c r="E124" s="47"/>
    </row>
    <row r="125" spans="1:5" x14ac:dyDescent="0.25">
      <c r="A125" s="4"/>
      <c r="B125" s="4"/>
      <c r="C125" s="5"/>
      <c r="D125" s="232" t="s">
        <v>198</v>
      </c>
      <c r="E125" s="233"/>
    </row>
    <row r="126" spans="1:5" x14ac:dyDescent="0.25">
      <c r="A126" s="4"/>
      <c r="B126" s="4"/>
      <c r="C126" s="5"/>
      <c r="D126" s="230" t="s">
        <v>199</v>
      </c>
      <c r="E126" s="230"/>
    </row>
    <row r="127" spans="1:5" x14ac:dyDescent="0.25">
      <c r="A127" s="4"/>
      <c r="B127" s="4"/>
      <c r="C127" s="5"/>
    </row>
    <row r="128" spans="1:5" x14ac:dyDescent="0.25">
      <c r="A128" s="4"/>
      <c r="B128" s="4"/>
      <c r="C128" s="5"/>
    </row>
    <row r="129" spans="1:3" x14ac:dyDescent="0.25">
      <c r="A129" s="4"/>
      <c r="B129" s="4"/>
      <c r="C129" s="5"/>
    </row>
    <row r="130" spans="1:3" x14ac:dyDescent="0.25">
      <c r="A130" s="4"/>
      <c r="B130" s="4"/>
      <c r="C130" s="5"/>
    </row>
    <row r="131" spans="1:3" x14ac:dyDescent="0.25">
      <c r="A131" s="4"/>
      <c r="B131" s="4"/>
      <c r="C131" s="5"/>
    </row>
    <row r="132" spans="1:3" x14ac:dyDescent="0.25">
      <c r="A132" s="4"/>
      <c r="B132" s="4"/>
      <c r="C132" s="5"/>
    </row>
    <row r="133" spans="1:3" x14ac:dyDescent="0.25">
      <c r="A133" s="4"/>
      <c r="B133" s="4"/>
      <c r="C133" s="5"/>
    </row>
    <row r="134" spans="1:3" x14ac:dyDescent="0.25">
      <c r="A134" s="4"/>
      <c r="B134" s="4"/>
      <c r="C134" s="5"/>
    </row>
    <row r="135" spans="1:3" x14ac:dyDescent="0.25">
      <c r="A135" s="4"/>
      <c r="B135" s="4"/>
      <c r="C135" s="5"/>
    </row>
    <row r="136" spans="1:3" x14ac:dyDescent="0.25">
      <c r="A136" s="4"/>
      <c r="B136" s="4"/>
      <c r="C136" s="5"/>
    </row>
    <row r="137" spans="1:3" x14ac:dyDescent="0.25">
      <c r="A137" s="4"/>
      <c r="B137" s="4"/>
      <c r="C137" s="5"/>
    </row>
    <row r="138" spans="1:3" x14ac:dyDescent="0.25">
      <c r="A138" s="4"/>
      <c r="B138" s="4"/>
      <c r="C138" s="5"/>
    </row>
    <row r="139" spans="1:3" x14ac:dyDescent="0.25">
      <c r="A139" s="4"/>
      <c r="B139" s="4"/>
      <c r="C139" s="5"/>
    </row>
    <row r="140" spans="1:3" x14ac:dyDescent="0.25">
      <c r="A140" s="4"/>
      <c r="B140" s="4"/>
      <c r="C140" s="5"/>
    </row>
    <row r="141" spans="1:3" x14ac:dyDescent="0.25">
      <c r="A141" s="4"/>
      <c r="B141" s="4"/>
      <c r="C141" s="5"/>
    </row>
    <row r="142" spans="1:3" x14ac:dyDescent="0.25">
      <c r="A142" s="4"/>
      <c r="B142" s="4"/>
      <c r="C142" s="5"/>
    </row>
    <row r="143" spans="1:3" x14ac:dyDescent="0.25">
      <c r="A143" s="4"/>
      <c r="B143" s="4"/>
      <c r="C143" s="5"/>
    </row>
    <row r="144" spans="1:3" x14ac:dyDescent="0.25">
      <c r="A144" s="4"/>
      <c r="B144" s="4"/>
      <c r="C144" s="5"/>
    </row>
    <row r="145" spans="1:3" x14ac:dyDescent="0.25">
      <c r="A145" s="4"/>
      <c r="B145" s="4"/>
      <c r="C145" s="5"/>
    </row>
    <row r="146" spans="1:3" x14ac:dyDescent="0.25">
      <c r="A146" s="4"/>
      <c r="B146" s="4"/>
      <c r="C146" s="5"/>
    </row>
    <row r="147" spans="1:3" x14ac:dyDescent="0.25">
      <c r="A147" s="4"/>
      <c r="B147" s="4"/>
      <c r="C147" s="5"/>
    </row>
    <row r="148" spans="1:3" x14ac:dyDescent="0.25">
      <c r="A148" s="4"/>
      <c r="B148" s="4"/>
      <c r="C148" s="5"/>
    </row>
    <row r="149" spans="1:3" x14ac:dyDescent="0.25">
      <c r="A149" s="4"/>
      <c r="B149" s="4"/>
      <c r="C149" s="5"/>
    </row>
    <row r="150" spans="1:3" x14ac:dyDescent="0.25">
      <c r="A150" s="4"/>
      <c r="B150" s="4"/>
      <c r="C150" s="5"/>
    </row>
    <row r="151" spans="1:3" x14ac:dyDescent="0.25">
      <c r="A151" s="4"/>
      <c r="B151" s="4"/>
      <c r="C151" s="5"/>
    </row>
    <row r="152" spans="1:3" x14ac:dyDescent="0.25">
      <c r="A152" s="4"/>
      <c r="B152" s="4"/>
      <c r="C152" s="5"/>
    </row>
    <row r="153" spans="1:3" x14ac:dyDescent="0.25">
      <c r="A153" s="4"/>
      <c r="B153" s="4"/>
      <c r="C153" s="5"/>
    </row>
    <row r="154" spans="1:3" x14ac:dyDescent="0.25">
      <c r="A154" s="4"/>
      <c r="B154" s="4"/>
      <c r="C154" s="5"/>
    </row>
    <row r="155" spans="1:3" x14ac:dyDescent="0.25">
      <c r="A155" s="4"/>
      <c r="B155" s="4"/>
      <c r="C155" s="5"/>
    </row>
    <row r="156" spans="1:3" x14ac:dyDescent="0.25">
      <c r="A156" s="4"/>
      <c r="B156" s="4"/>
      <c r="C156" s="5"/>
    </row>
    <row r="157" spans="1:3" x14ac:dyDescent="0.25">
      <c r="A157" s="4"/>
      <c r="B157" s="4"/>
      <c r="C157" s="5"/>
    </row>
    <row r="158" spans="1:3" x14ac:dyDescent="0.25">
      <c r="A158" s="4"/>
      <c r="B158" s="4"/>
      <c r="C158" s="5"/>
    </row>
    <row r="159" spans="1:3" x14ac:dyDescent="0.25">
      <c r="A159" s="4"/>
      <c r="B159" s="4"/>
      <c r="C159" s="5"/>
    </row>
    <row r="160" spans="1:3" x14ac:dyDescent="0.25">
      <c r="A160" s="4"/>
      <c r="B160" s="4"/>
      <c r="C160" s="5"/>
    </row>
    <row r="161" spans="1:3" x14ac:dyDescent="0.25">
      <c r="A161" s="4"/>
      <c r="B161" s="4"/>
      <c r="C161" s="5"/>
    </row>
    <row r="162" spans="1:3" x14ac:dyDescent="0.25">
      <c r="A162" s="4"/>
      <c r="B162" s="4"/>
      <c r="C162" s="5"/>
    </row>
    <row r="163" spans="1:3" x14ac:dyDescent="0.25">
      <c r="A163" s="4"/>
      <c r="B163" s="4"/>
      <c r="C163" s="5"/>
    </row>
    <row r="164" spans="1:3" x14ac:dyDescent="0.25">
      <c r="A164" s="4"/>
      <c r="B164" s="4"/>
      <c r="C164" s="5"/>
    </row>
    <row r="165" spans="1:3" x14ac:dyDescent="0.25">
      <c r="A165" s="4"/>
      <c r="B165" s="4"/>
      <c r="C165" s="5"/>
    </row>
    <row r="166" spans="1:3" x14ac:dyDescent="0.25">
      <c r="A166" s="4"/>
      <c r="B166" s="4"/>
      <c r="C166" s="5"/>
    </row>
    <row r="167" spans="1:3" x14ac:dyDescent="0.25">
      <c r="A167" s="4"/>
      <c r="B167" s="4"/>
      <c r="C167" s="5"/>
    </row>
    <row r="168" spans="1:3" x14ac:dyDescent="0.25">
      <c r="A168" s="4"/>
      <c r="B168" s="4"/>
      <c r="C168" s="5"/>
    </row>
    <row r="169" spans="1:3" x14ac:dyDescent="0.25">
      <c r="A169" s="4"/>
      <c r="B169" s="4"/>
      <c r="C169" s="5"/>
    </row>
    <row r="170" spans="1:3" x14ac:dyDescent="0.25">
      <c r="A170" s="4"/>
      <c r="B170" s="4"/>
      <c r="C170" s="5"/>
    </row>
    <row r="171" spans="1:3" x14ac:dyDescent="0.25">
      <c r="A171" s="4"/>
      <c r="B171" s="4"/>
      <c r="C171" s="5"/>
    </row>
    <row r="172" spans="1:3" x14ac:dyDescent="0.25">
      <c r="A172" s="4"/>
      <c r="B172" s="4"/>
      <c r="C172" s="5"/>
    </row>
    <row r="173" spans="1:3" x14ac:dyDescent="0.25">
      <c r="A173" s="4"/>
      <c r="B173" s="4"/>
      <c r="C173" s="5"/>
    </row>
    <row r="174" spans="1:3" x14ac:dyDescent="0.25">
      <c r="A174" s="4"/>
      <c r="B174" s="4"/>
      <c r="C174" s="5"/>
    </row>
    <row r="175" spans="1:3" x14ac:dyDescent="0.25">
      <c r="A175" s="4"/>
      <c r="B175" s="4"/>
      <c r="C175" s="5"/>
    </row>
    <row r="176" spans="1:3" x14ac:dyDescent="0.25">
      <c r="A176" s="4"/>
      <c r="B176" s="4"/>
      <c r="C176" s="5"/>
    </row>
  </sheetData>
  <mergeCells count="15">
    <mergeCell ref="A4:B4"/>
    <mergeCell ref="A8:E8"/>
    <mergeCell ref="A9:E9"/>
    <mergeCell ref="A10:E10"/>
    <mergeCell ref="D126:E126"/>
    <mergeCell ref="A123:B123"/>
    <mergeCell ref="D125:E125"/>
    <mergeCell ref="A69:B69"/>
    <mergeCell ref="A73:E73"/>
    <mergeCell ref="A74:E74"/>
    <mergeCell ref="A75:E75"/>
    <mergeCell ref="A5:B5"/>
    <mergeCell ref="A6:B6"/>
    <mergeCell ref="A70:B70"/>
    <mergeCell ref="A71:B71"/>
  </mergeCells>
  <phoneticPr fontId="1" type="noConversion"/>
  <pageMargins left="0.68" right="0.39370078740157483" top="0.39" bottom="0.39370078740157483" header="0.51181102362204722" footer="0.51181102362204722"/>
  <pageSetup paperSize="9" scale="79" orientation="portrait" r:id="rId1"/>
  <rowBreaks count="1" manualBreakCount="1">
    <brk id="65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topLeftCell="A70" zoomScaleNormal="100" workbookViewId="0">
      <selection activeCell="A74" sqref="A74:E74"/>
    </sheetView>
  </sheetViews>
  <sheetFormatPr defaultRowHeight="15" x14ac:dyDescent="0.25"/>
  <cols>
    <col min="1" max="1" width="10.7109375" style="132" customWidth="1"/>
    <col min="2" max="2" width="48.85546875" style="132" customWidth="1"/>
    <col min="3" max="3" width="13.28515625" style="132" customWidth="1"/>
    <col min="4" max="4" width="16.140625" style="132" customWidth="1"/>
    <col min="5" max="5" width="15.140625" style="132" customWidth="1"/>
  </cols>
  <sheetData>
    <row r="1" spans="1:10" x14ac:dyDescent="0.25">
      <c r="A1" s="4"/>
      <c r="B1" s="4"/>
      <c r="C1" s="5"/>
      <c r="D1" s="4"/>
      <c r="E1" s="4"/>
    </row>
    <row r="2" spans="1:10" s="180" customFormat="1" x14ac:dyDescent="0.25">
      <c r="A2" s="175" t="s">
        <v>853</v>
      </c>
      <c r="B2" s="175" t="s">
        <v>253</v>
      </c>
      <c r="C2" s="186"/>
      <c r="D2" s="187"/>
      <c r="E2" s="187"/>
    </row>
    <row r="3" spans="1:10" s="180" customFormat="1" x14ac:dyDescent="0.25">
      <c r="A3" s="181" t="s">
        <v>237</v>
      </c>
      <c r="B3" s="181" t="s">
        <v>254</v>
      </c>
      <c r="C3" s="188"/>
      <c r="D3" s="181"/>
      <c r="E3" s="181"/>
    </row>
    <row r="4" spans="1:10" s="180" customFormat="1" x14ac:dyDescent="0.25">
      <c r="A4" s="227"/>
      <c r="B4" s="227"/>
      <c r="C4" s="186"/>
      <c r="D4" s="187"/>
      <c r="E4" s="187"/>
      <c r="G4" s="212"/>
    </row>
    <row r="5" spans="1:10" s="180" customFormat="1" x14ac:dyDescent="0.25">
      <c r="A5" s="227" t="s">
        <v>955</v>
      </c>
      <c r="B5" s="234"/>
      <c r="C5" s="186"/>
      <c r="D5" s="187"/>
      <c r="E5" s="187"/>
    </row>
    <row r="6" spans="1:10" s="180" customFormat="1" x14ac:dyDescent="0.25">
      <c r="A6" s="227" t="s">
        <v>924</v>
      </c>
      <c r="B6" s="234"/>
      <c r="C6" s="186"/>
      <c r="D6" s="187"/>
      <c r="E6" s="187"/>
    </row>
    <row r="7" spans="1:10" ht="15.75" x14ac:dyDescent="0.25">
      <c r="A7" s="134"/>
      <c r="B7" s="134"/>
      <c r="C7" s="5"/>
      <c r="D7" s="4"/>
      <c r="E7" s="4"/>
      <c r="J7" s="179"/>
    </row>
    <row r="8" spans="1:10" ht="16.5" x14ac:dyDescent="0.25">
      <c r="A8" s="235" t="s">
        <v>252</v>
      </c>
      <c r="B8" s="235"/>
      <c r="C8" s="235"/>
      <c r="D8" s="235"/>
      <c r="E8" s="235"/>
      <c r="J8" s="179"/>
    </row>
    <row r="9" spans="1:10" ht="16.5" x14ac:dyDescent="0.25">
      <c r="A9" s="235" t="s">
        <v>961</v>
      </c>
      <c r="B9" s="235"/>
      <c r="C9" s="235"/>
      <c r="D9" s="235"/>
      <c r="E9" s="235"/>
    </row>
    <row r="10" spans="1:10" ht="19.5" x14ac:dyDescent="0.3">
      <c r="A10" s="229" t="s">
        <v>235</v>
      </c>
      <c r="B10" s="229"/>
      <c r="C10" s="229"/>
      <c r="D10" s="229"/>
      <c r="E10" s="229"/>
    </row>
    <row r="11" spans="1:10" x14ac:dyDescent="0.25">
      <c r="A11" s="18"/>
      <c r="B11" s="18"/>
      <c r="C11" s="17"/>
      <c r="D11" s="18"/>
      <c r="E11" s="18"/>
    </row>
    <row r="12" spans="1:10" x14ac:dyDescent="0.25">
      <c r="A12" s="18"/>
      <c r="B12" s="18"/>
      <c r="C12" s="17"/>
      <c r="D12" s="18"/>
      <c r="E12" s="120" t="s">
        <v>216</v>
      </c>
    </row>
    <row r="13" spans="1:10" ht="45" x14ac:dyDescent="0.25">
      <c r="A13" s="10" t="s">
        <v>3</v>
      </c>
      <c r="B13" s="10" t="s">
        <v>1</v>
      </c>
      <c r="C13" s="11" t="s">
        <v>2</v>
      </c>
      <c r="D13" s="11" t="s">
        <v>6</v>
      </c>
      <c r="E13" s="11" t="s">
        <v>7</v>
      </c>
    </row>
    <row r="14" spans="1:10" x14ac:dyDescent="0.25">
      <c r="A14" s="32" t="s">
        <v>54</v>
      </c>
      <c r="B14" s="24" t="s">
        <v>52</v>
      </c>
      <c r="C14" s="28">
        <f>SUM(C15+C23+C31)</f>
        <v>1069</v>
      </c>
      <c r="D14" s="28">
        <f>SUM(D15+D23+D31)</f>
        <v>0</v>
      </c>
      <c r="E14" s="28">
        <f>SUM(E15+E23+E31)</f>
        <v>1069</v>
      </c>
    </row>
    <row r="15" spans="1:10" x14ac:dyDescent="0.25">
      <c r="A15" s="33" t="s">
        <v>55</v>
      </c>
      <c r="B15" s="25" t="s">
        <v>10</v>
      </c>
      <c r="C15" s="107">
        <f>SUM(C16:C22)</f>
        <v>0</v>
      </c>
      <c r="D15" s="107">
        <f>SUM(D16:D22)</f>
        <v>0</v>
      </c>
      <c r="E15" s="107">
        <f>SUM(E16:E22)</f>
        <v>0</v>
      </c>
    </row>
    <row r="16" spans="1:10" x14ac:dyDescent="0.25">
      <c r="A16" s="33" t="s">
        <v>56</v>
      </c>
      <c r="B16" s="25" t="s">
        <v>57</v>
      </c>
      <c r="C16" s="107"/>
      <c r="D16" s="57"/>
      <c r="E16" s="63"/>
    </row>
    <row r="17" spans="1:5" x14ac:dyDescent="0.25">
      <c r="A17" s="33" t="s">
        <v>58</v>
      </c>
      <c r="B17" s="25" t="s">
        <v>59</v>
      </c>
      <c r="C17" s="107"/>
      <c r="D17" s="57"/>
      <c r="E17" s="63"/>
    </row>
    <row r="18" spans="1:5" x14ac:dyDescent="0.25">
      <c r="A18" s="33" t="s">
        <v>60</v>
      </c>
      <c r="B18" s="25" t="s">
        <v>11</v>
      </c>
      <c r="C18" s="107"/>
      <c r="D18" s="57"/>
      <c r="E18" s="63">
        <f>C18</f>
        <v>0</v>
      </c>
    </row>
    <row r="19" spans="1:5" x14ac:dyDescent="0.25">
      <c r="A19" s="33" t="s">
        <v>61</v>
      </c>
      <c r="B19" s="25" t="s">
        <v>12</v>
      </c>
      <c r="C19" s="107"/>
      <c r="D19" s="57"/>
      <c r="E19" s="63">
        <f>C19</f>
        <v>0</v>
      </c>
    </row>
    <row r="20" spans="1:5" x14ac:dyDescent="0.25">
      <c r="A20" s="33" t="s">
        <v>62</v>
      </c>
      <c r="B20" s="25" t="s">
        <v>63</v>
      </c>
      <c r="C20" s="107"/>
      <c r="D20" s="57"/>
      <c r="E20" s="63"/>
    </row>
    <row r="21" spans="1:5" x14ac:dyDescent="0.25">
      <c r="A21" s="33" t="s">
        <v>64</v>
      </c>
      <c r="B21" s="25" t="s">
        <v>65</v>
      </c>
      <c r="C21" s="107"/>
      <c r="D21" s="57"/>
      <c r="E21" s="63"/>
    </row>
    <row r="22" spans="1:5" x14ac:dyDescent="0.25">
      <c r="A22" s="33" t="s">
        <v>66</v>
      </c>
      <c r="B22" s="25" t="s">
        <v>67</v>
      </c>
      <c r="C22" s="107"/>
      <c r="D22" s="57"/>
      <c r="E22" s="63"/>
    </row>
    <row r="23" spans="1:5" x14ac:dyDescent="0.25">
      <c r="A23" s="33" t="s">
        <v>68</v>
      </c>
      <c r="B23" s="25" t="s">
        <v>13</v>
      </c>
      <c r="C23" s="57">
        <f>SUM(C24:C30)</f>
        <v>1069</v>
      </c>
      <c r="D23" s="57">
        <f>SUM(D24:D30)</f>
        <v>0</v>
      </c>
      <c r="E23" s="57">
        <f>SUM(E24:E30)</f>
        <v>1069</v>
      </c>
    </row>
    <row r="24" spans="1:5" x14ac:dyDescent="0.25">
      <c r="A24" s="33" t="s">
        <v>69</v>
      </c>
      <c r="B24" s="25" t="s">
        <v>14</v>
      </c>
      <c r="C24" s="107">
        <v>855</v>
      </c>
      <c r="D24" s="63" t="s">
        <v>53</v>
      </c>
      <c r="E24" s="63">
        <f>SUM(C24:D24)</f>
        <v>855</v>
      </c>
    </row>
    <row r="25" spans="1:5" x14ac:dyDescent="0.25">
      <c r="A25" s="33" t="s">
        <v>70</v>
      </c>
      <c r="B25" s="25" t="s">
        <v>15</v>
      </c>
      <c r="C25" s="107"/>
      <c r="D25" s="57"/>
      <c r="E25" s="63">
        <f>SUM(C25:D25)</f>
        <v>0</v>
      </c>
    </row>
    <row r="26" spans="1:5" x14ac:dyDescent="0.25">
      <c r="A26" s="33" t="s">
        <v>71</v>
      </c>
      <c r="B26" s="25" t="s">
        <v>16</v>
      </c>
      <c r="C26" s="107">
        <v>214</v>
      </c>
      <c r="D26" s="57"/>
      <c r="E26" s="63">
        <f>C26</f>
        <v>214</v>
      </c>
    </row>
    <row r="27" spans="1:5" x14ac:dyDescent="0.25">
      <c r="A27" s="33" t="s">
        <v>72</v>
      </c>
      <c r="B27" s="25" t="s">
        <v>73</v>
      </c>
      <c r="C27" s="107"/>
      <c r="D27" s="57"/>
      <c r="E27" s="63"/>
    </row>
    <row r="28" spans="1:5" x14ac:dyDescent="0.25">
      <c r="A28" s="33" t="s">
        <v>74</v>
      </c>
      <c r="B28" s="25" t="s">
        <v>75</v>
      </c>
      <c r="C28" s="107"/>
      <c r="D28" s="57"/>
      <c r="E28" s="63"/>
    </row>
    <row r="29" spans="1:5" x14ac:dyDescent="0.25">
      <c r="A29" s="33" t="s">
        <v>76</v>
      </c>
      <c r="B29" s="25" t="s">
        <v>77</v>
      </c>
      <c r="C29" s="107"/>
      <c r="D29" s="57"/>
      <c r="E29" s="63"/>
    </row>
    <row r="30" spans="1:5" x14ac:dyDescent="0.25">
      <c r="A30" s="101" t="s">
        <v>78</v>
      </c>
      <c r="B30" s="102" t="s">
        <v>79</v>
      </c>
      <c r="C30" s="108"/>
      <c r="D30" s="63"/>
      <c r="E30" s="63"/>
    </row>
    <row r="31" spans="1:5" x14ac:dyDescent="0.25">
      <c r="A31" s="33" t="s">
        <v>80</v>
      </c>
      <c r="B31" s="25" t="s">
        <v>17</v>
      </c>
      <c r="C31" s="107">
        <f>SUM(C32:C38)</f>
        <v>0</v>
      </c>
      <c r="D31" s="107">
        <f>SUM(D32:D38)</f>
        <v>0</v>
      </c>
      <c r="E31" s="107">
        <f>SUM(E32:E38)</f>
        <v>0</v>
      </c>
    </row>
    <row r="32" spans="1:5" x14ac:dyDescent="0.25">
      <c r="A32" s="33" t="s">
        <v>81</v>
      </c>
      <c r="B32" s="25" t="s">
        <v>18</v>
      </c>
      <c r="C32" s="107"/>
      <c r="D32" s="63"/>
      <c r="E32" s="57"/>
    </row>
    <row r="33" spans="1:5" x14ac:dyDescent="0.25">
      <c r="A33" s="33" t="s">
        <v>82</v>
      </c>
      <c r="B33" s="25" t="s">
        <v>83</v>
      </c>
      <c r="C33" s="107"/>
      <c r="D33" s="57"/>
      <c r="E33" s="57"/>
    </row>
    <row r="34" spans="1:5" x14ac:dyDescent="0.25">
      <c r="A34" s="33" t="s">
        <v>84</v>
      </c>
      <c r="B34" s="25" t="s">
        <v>19</v>
      </c>
      <c r="C34" s="107"/>
      <c r="D34" s="57"/>
      <c r="E34" s="57"/>
    </row>
    <row r="35" spans="1:5" x14ac:dyDescent="0.25">
      <c r="A35" s="33" t="s">
        <v>85</v>
      </c>
      <c r="B35" s="25" t="s">
        <v>86</v>
      </c>
      <c r="C35" s="107"/>
      <c r="D35" s="57"/>
      <c r="E35" s="57"/>
    </row>
    <row r="36" spans="1:5" x14ac:dyDescent="0.25">
      <c r="A36" s="33" t="s">
        <v>87</v>
      </c>
      <c r="B36" s="25" t="s">
        <v>88</v>
      </c>
      <c r="C36" s="107"/>
      <c r="D36" s="57"/>
      <c r="E36" s="57"/>
    </row>
    <row r="37" spans="1:5" x14ac:dyDescent="0.25">
      <c r="A37" s="33" t="s">
        <v>89</v>
      </c>
      <c r="B37" s="25" t="s">
        <v>90</v>
      </c>
      <c r="C37" s="107"/>
      <c r="D37" s="57"/>
      <c r="E37" s="57"/>
    </row>
    <row r="38" spans="1:5" x14ac:dyDescent="0.25">
      <c r="A38" s="33" t="s">
        <v>91</v>
      </c>
      <c r="B38" s="25" t="s">
        <v>92</v>
      </c>
      <c r="C38" s="107"/>
      <c r="D38" s="57"/>
      <c r="E38" s="57"/>
    </row>
    <row r="39" spans="1:5" x14ac:dyDescent="0.25">
      <c r="A39" s="32" t="s">
        <v>93</v>
      </c>
      <c r="B39" s="24" t="s">
        <v>20</v>
      </c>
      <c r="C39" s="28">
        <f>C47+C58</f>
        <v>7614</v>
      </c>
      <c r="D39" s="28">
        <f>SUM(D40+D47+D53+D58)</f>
        <v>0</v>
      </c>
      <c r="E39" s="28">
        <f>SUM(E40+E47+E53+E58)</f>
        <v>7614</v>
      </c>
    </row>
    <row r="40" spans="1:5" x14ac:dyDescent="0.25">
      <c r="A40" s="33" t="s">
        <v>94</v>
      </c>
      <c r="B40" s="25" t="s">
        <v>21</v>
      </c>
      <c r="C40" s="29">
        <f>SUM(C41:C46)</f>
        <v>0</v>
      </c>
      <c r="D40" s="29">
        <f>SUM(D41:D46)</f>
        <v>0</v>
      </c>
      <c r="E40" s="29">
        <f>SUM(E41:E46)</f>
        <v>0</v>
      </c>
    </row>
    <row r="41" spans="1:5" x14ac:dyDescent="0.25">
      <c r="A41" s="33" t="s">
        <v>95</v>
      </c>
      <c r="B41" s="25" t="s">
        <v>22</v>
      </c>
      <c r="C41" s="29"/>
      <c r="D41" s="13"/>
      <c r="E41" s="6"/>
    </row>
    <row r="42" spans="1:5" x14ac:dyDescent="0.25">
      <c r="A42" s="33" t="s">
        <v>96</v>
      </c>
      <c r="B42" s="25" t="s">
        <v>23</v>
      </c>
      <c r="C42" s="29"/>
      <c r="D42" s="13"/>
      <c r="E42" s="6"/>
    </row>
    <row r="43" spans="1:5" x14ac:dyDescent="0.25">
      <c r="A43" s="33" t="s">
        <v>97</v>
      </c>
      <c r="B43" s="25" t="s">
        <v>98</v>
      </c>
      <c r="C43" s="29"/>
      <c r="D43" s="13"/>
      <c r="E43" s="6"/>
    </row>
    <row r="44" spans="1:5" x14ac:dyDescent="0.25">
      <c r="A44" s="33" t="s">
        <v>99</v>
      </c>
      <c r="B44" s="25" t="s">
        <v>100</v>
      </c>
      <c r="C44" s="29"/>
      <c r="D44" s="13"/>
      <c r="E44" s="6"/>
    </row>
    <row r="45" spans="1:5" x14ac:dyDescent="0.25">
      <c r="A45" s="33" t="s">
        <v>101</v>
      </c>
      <c r="B45" s="25" t="s">
        <v>24</v>
      </c>
      <c r="C45" s="29"/>
      <c r="D45" s="13"/>
      <c r="E45" s="63"/>
    </row>
    <row r="46" spans="1:5" x14ac:dyDescent="0.25">
      <c r="A46" s="33" t="s">
        <v>102</v>
      </c>
      <c r="B46" s="25" t="s">
        <v>103</v>
      </c>
      <c r="C46" s="29"/>
      <c r="D46" s="13"/>
      <c r="E46" s="6"/>
    </row>
    <row r="47" spans="1:5" x14ac:dyDescent="0.25">
      <c r="A47" s="33" t="s">
        <v>104</v>
      </c>
      <c r="B47" s="25" t="s">
        <v>25</v>
      </c>
      <c r="C47" s="29">
        <f>SUM(C48:C52)</f>
        <v>7347</v>
      </c>
      <c r="D47" s="29">
        <f>SUM(D48:D52)</f>
        <v>0</v>
      </c>
      <c r="E47" s="29">
        <f>SUM(E48:E52)</f>
        <v>7347</v>
      </c>
    </row>
    <row r="48" spans="1:5" x14ac:dyDescent="0.25">
      <c r="A48" s="33" t="s">
        <v>105</v>
      </c>
      <c r="B48" s="25" t="s">
        <v>26</v>
      </c>
      <c r="C48" s="30">
        <v>2828</v>
      </c>
      <c r="D48" s="13"/>
      <c r="E48" s="63">
        <f>SUM(C48:D48)</f>
        <v>2828</v>
      </c>
    </row>
    <row r="49" spans="1:5" x14ac:dyDescent="0.25">
      <c r="A49" s="33" t="s">
        <v>106</v>
      </c>
      <c r="B49" s="25" t="s">
        <v>107</v>
      </c>
      <c r="C49" s="30"/>
      <c r="D49" s="13"/>
      <c r="E49" s="63">
        <f>SUM(C49:D49)</f>
        <v>0</v>
      </c>
    </row>
    <row r="50" spans="1:5" x14ac:dyDescent="0.25">
      <c r="A50" s="33" t="s">
        <v>108</v>
      </c>
      <c r="B50" s="25" t="s">
        <v>109</v>
      </c>
      <c r="C50" s="30"/>
      <c r="D50" s="13"/>
      <c r="E50" s="6"/>
    </row>
    <row r="51" spans="1:5" x14ac:dyDescent="0.25">
      <c r="A51" s="33" t="s">
        <v>110</v>
      </c>
      <c r="B51" s="25" t="s">
        <v>111</v>
      </c>
      <c r="C51" s="30"/>
      <c r="D51" s="13"/>
      <c r="E51" s="13"/>
    </row>
    <row r="52" spans="1:5" x14ac:dyDescent="0.25">
      <c r="A52" s="33" t="s">
        <v>112</v>
      </c>
      <c r="B52" s="25" t="s">
        <v>27</v>
      </c>
      <c r="C52" s="30">
        <v>4519</v>
      </c>
      <c r="D52" s="13"/>
      <c r="E52" s="63">
        <f>SUM(C52:D52)</f>
        <v>4519</v>
      </c>
    </row>
    <row r="53" spans="1:5" x14ac:dyDescent="0.25">
      <c r="A53" s="33" t="s">
        <v>113</v>
      </c>
      <c r="B53" s="25" t="s">
        <v>114</v>
      </c>
      <c r="C53" s="29">
        <f>SUM(C54:C57)</f>
        <v>0</v>
      </c>
      <c r="D53" s="13"/>
      <c r="E53" s="6">
        <f>C53</f>
        <v>0</v>
      </c>
    </row>
    <row r="54" spans="1:5" x14ac:dyDescent="0.25">
      <c r="A54" s="33" t="s">
        <v>115</v>
      </c>
      <c r="B54" s="25" t="s">
        <v>116</v>
      </c>
      <c r="C54" s="29"/>
      <c r="D54" s="13"/>
      <c r="E54" s="6"/>
    </row>
    <row r="55" spans="1:5" x14ac:dyDescent="0.25">
      <c r="A55" s="33" t="s">
        <v>117</v>
      </c>
      <c r="B55" s="25" t="s">
        <v>118</v>
      </c>
      <c r="C55" s="29"/>
      <c r="D55" s="13"/>
      <c r="E55" s="13"/>
    </row>
    <row r="56" spans="1:5" x14ac:dyDescent="0.25">
      <c r="A56" s="33" t="s">
        <v>119</v>
      </c>
      <c r="B56" s="25" t="s">
        <v>120</v>
      </c>
      <c r="C56" s="29"/>
      <c r="D56" s="13"/>
      <c r="E56" s="13"/>
    </row>
    <row r="57" spans="1:5" x14ac:dyDescent="0.25">
      <c r="A57" s="33" t="s">
        <v>121</v>
      </c>
      <c r="B57" s="25" t="s">
        <v>122</v>
      </c>
      <c r="C57" s="29"/>
      <c r="D57" s="13"/>
      <c r="E57" s="13"/>
    </row>
    <row r="58" spans="1:5" x14ac:dyDescent="0.25">
      <c r="A58" s="33" t="s">
        <v>123</v>
      </c>
      <c r="B58" s="25" t="s">
        <v>28</v>
      </c>
      <c r="C58" s="29">
        <f>SUM(C59:C60)</f>
        <v>267</v>
      </c>
      <c r="D58" s="29">
        <f>SUM(D59:D60)</f>
        <v>0</v>
      </c>
      <c r="E58" s="29">
        <f>SUM(E59:E60)</f>
        <v>267</v>
      </c>
    </row>
    <row r="59" spans="1:5" x14ac:dyDescent="0.25">
      <c r="A59" s="33" t="s">
        <v>124</v>
      </c>
      <c r="B59" s="25" t="s">
        <v>29</v>
      </c>
      <c r="C59" s="29">
        <v>63</v>
      </c>
      <c r="D59" s="13"/>
      <c r="E59" s="57">
        <f>C59</f>
        <v>63</v>
      </c>
    </row>
    <row r="60" spans="1:5" x14ac:dyDescent="0.25">
      <c r="A60" s="33" t="s">
        <v>125</v>
      </c>
      <c r="B60" s="25" t="s">
        <v>30</v>
      </c>
      <c r="C60" s="29">
        <v>204</v>
      </c>
      <c r="D60" s="13"/>
      <c r="E60" s="57">
        <f>C60</f>
        <v>204</v>
      </c>
    </row>
    <row r="61" spans="1:5" x14ac:dyDescent="0.25">
      <c r="A61" s="32" t="s">
        <v>126</v>
      </c>
      <c r="B61" s="24" t="s">
        <v>31</v>
      </c>
      <c r="C61" s="28">
        <f>SUM(C62:C64)</f>
        <v>31</v>
      </c>
      <c r="D61" s="28">
        <f>SUM(D62:D64)</f>
        <v>0</v>
      </c>
      <c r="E61" s="28">
        <f>SUM(E62:E64)</f>
        <v>31</v>
      </c>
    </row>
    <row r="62" spans="1:5" x14ac:dyDescent="0.25">
      <c r="A62" s="34" t="s">
        <v>127</v>
      </c>
      <c r="B62" s="35" t="s">
        <v>32</v>
      </c>
      <c r="C62" s="31"/>
      <c r="D62" s="13"/>
      <c r="E62" s="57">
        <f>C62</f>
        <v>0</v>
      </c>
    </row>
    <row r="63" spans="1:5" x14ac:dyDescent="0.25">
      <c r="A63" s="33" t="s">
        <v>128</v>
      </c>
      <c r="B63" s="35" t="s">
        <v>33</v>
      </c>
      <c r="C63" s="31">
        <v>31</v>
      </c>
      <c r="D63" s="13"/>
      <c r="E63" s="57">
        <f>C63</f>
        <v>31</v>
      </c>
    </row>
    <row r="64" spans="1:5" ht="15.75" thickBot="1" x14ac:dyDescent="0.3">
      <c r="A64" s="36" t="s">
        <v>129</v>
      </c>
      <c r="B64" s="37" t="s">
        <v>130</v>
      </c>
      <c r="C64" s="70"/>
      <c r="D64" s="71"/>
      <c r="E64" s="72"/>
    </row>
    <row r="65" spans="1:5" ht="15.75" thickBot="1" x14ac:dyDescent="0.3">
      <c r="A65" s="75" t="s">
        <v>131</v>
      </c>
      <c r="B65" s="76" t="s">
        <v>0</v>
      </c>
      <c r="C65" s="77">
        <f>C61+C39+C14</f>
        <v>8714</v>
      </c>
      <c r="D65" s="77">
        <f>SUM(D14+D39+D61)</f>
        <v>0</v>
      </c>
      <c r="E65" s="78">
        <f>SUM(E14+E39+E61)</f>
        <v>8714</v>
      </c>
    </row>
    <row r="66" spans="1:5" x14ac:dyDescent="0.25">
      <c r="A66" s="96"/>
      <c r="B66" s="91"/>
      <c r="C66" s="100"/>
      <c r="D66" s="100"/>
      <c r="E66" s="100"/>
    </row>
    <row r="67" spans="1:5" x14ac:dyDescent="0.25">
      <c r="A67" s="175" t="s">
        <v>853</v>
      </c>
      <c r="B67" s="175" t="s">
        <v>253</v>
      </c>
      <c r="C67" s="186"/>
      <c r="D67" s="4"/>
      <c r="E67" s="4"/>
    </row>
    <row r="68" spans="1:5" x14ac:dyDescent="0.25">
      <c r="A68" s="181" t="s">
        <v>237</v>
      </c>
      <c r="B68" s="181" t="s">
        <v>254</v>
      </c>
      <c r="C68" s="188"/>
      <c r="D68" s="134"/>
      <c r="E68" s="134"/>
    </row>
    <row r="69" spans="1:5" x14ac:dyDescent="0.25">
      <c r="A69" s="227"/>
      <c r="B69" s="227"/>
      <c r="C69" s="186"/>
      <c r="D69" s="4"/>
      <c r="E69" s="4"/>
    </row>
    <row r="70" spans="1:5" x14ac:dyDescent="0.25">
      <c r="A70" s="227" t="s">
        <v>955</v>
      </c>
      <c r="B70" s="234"/>
      <c r="C70" s="186"/>
      <c r="D70" s="4"/>
      <c r="E70" s="4"/>
    </row>
    <row r="71" spans="1:5" x14ac:dyDescent="0.25">
      <c r="A71" s="227" t="s">
        <v>924</v>
      </c>
      <c r="B71" s="234"/>
      <c r="C71" s="186"/>
      <c r="D71" s="4"/>
      <c r="E71" s="4"/>
    </row>
    <row r="72" spans="1:5" x14ac:dyDescent="0.25">
      <c r="A72" s="134"/>
      <c r="B72" s="134"/>
      <c r="C72" s="5"/>
      <c r="D72" s="4"/>
      <c r="E72" s="4"/>
    </row>
    <row r="73" spans="1:5" ht="19.5" x14ac:dyDescent="0.3">
      <c r="A73" s="231" t="str">
        <f>A8</f>
        <v>A beolvadó Tiszavasvári Egészségügyi Szolgáltató Nonprofit Közhasznú  Kft</v>
      </c>
      <c r="B73" s="231"/>
      <c r="C73" s="231"/>
      <c r="D73" s="231"/>
      <c r="E73" s="231"/>
    </row>
    <row r="74" spans="1:5" ht="19.5" x14ac:dyDescent="0.3">
      <c r="A74" s="231" t="s">
        <v>961</v>
      </c>
      <c r="B74" s="231"/>
      <c r="C74" s="231"/>
      <c r="D74" s="231"/>
      <c r="E74" s="231"/>
    </row>
    <row r="75" spans="1:5" ht="19.5" x14ac:dyDescent="0.3">
      <c r="A75" s="229" t="str">
        <f>A10</f>
        <v>Fordulónap: 2018.12.31.</v>
      </c>
      <c r="B75" s="229"/>
      <c r="C75" s="229"/>
      <c r="D75" s="229"/>
      <c r="E75" s="229"/>
    </row>
    <row r="76" spans="1:5" ht="19.5" x14ac:dyDescent="0.3">
      <c r="A76" s="135"/>
      <c r="B76" s="135"/>
      <c r="C76" s="135"/>
      <c r="D76" s="135"/>
      <c r="E76" s="135"/>
    </row>
    <row r="77" spans="1:5" x14ac:dyDescent="0.25">
      <c r="A77" s="18"/>
      <c r="B77" s="18"/>
      <c r="C77" s="17"/>
      <c r="D77" s="18"/>
      <c r="E77" s="120" t="s">
        <v>217</v>
      </c>
    </row>
    <row r="78" spans="1:5" ht="45" x14ac:dyDescent="0.25">
      <c r="A78" s="10" t="s">
        <v>3</v>
      </c>
      <c r="B78" s="10" t="s">
        <v>1</v>
      </c>
      <c r="C78" s="11" t="s">
        <v>2</v>
      </c>
      <c r="D78" s="11" t="s">
        <v>6</v>
      </c>
      <c r="E78" s="11" t="s">
        <v>7</v>
      </c>
    </row>
    <row r="79" spans="1:5" x14ac:dyDescent="0.25">
      <c r="A79" s="32" t="s">
        <v>132</v>
      </c>
      <c r="B79" s="24" t="s">
        <v>34</v>
      </c>
      <c r="C79" s="28">
        <f>SUM(C80:C87)</f>
        <v>3452</v>
      </c>
      <c r="D79" s="28">
        <f>SUM(D80:D87)</f>
        <v>0</v>
      </c>
      <c r="E79" s="28">
        <f>SUM(E80:E87)</f>
        <v>3452</v>
      </c>
    </row>
    <row r="80" spans="1:5" x14ac:dyDescent="0.25">
      <c r="A80" s="33" t="s">
        <v>133</v>
      </c>
      <c r="B80" s="25" t="s">
        <v>35</v>
      </c>
      <c r="C80" s="29">
        <v>3000</v>
      </c>
      <c r="D80" s="13"/>
      <c r="E80" s="57">
        <f>C80</f>
        <v>3000</v>
      </c>
    </row>
    <row r="81" spans="1:5" x14ac:dyDescent="0.25">
      <c r="A81" s="33" t="s">
        <v>134</v>
      </c>
      <c r="B81" s="25" t="s">
        <v>135</v>
      </c>
      <c r="C81" s="29"/>
      <c r="D81" s="13"/>
      <c r="E81" s="57"/>
    </row>
    <row r="82" spans="1:5" x14ac:dyDescent="0.25">
      <c r="A82" s="33" t="s">
        <v>136</v>
      </c>
      <c r="B82" s="25" t="s">
        <v>137</v>
      </c>
      <c r="C82" s="29"/>
      <c r="D82" s="13"/>
      <c r="E82" s="57"/>
    </row>
    <row r="83" spans="1:5" x14ac:dyDescent="0.25">
      <c r="A83" s="33" t="s">
        <v>138</v>
      </c>
      <c r="B83" s="25" t="s">
        <v>139</v>
      </c>
      <c r="C83" s="29"/>
      <c r="D83" s="13"/>
      <c r="E83" s="57"/>
    </row>
    <row r="84" spans="1:5" x14ac:dyDescent="0.25">
      <c r="A84" s="33" t="s">
        <v>140</v>
      </c>
      <c r="B84" s="25" t="s">
        <v>36</v>
      </c>
      <c r="C84" s="29">
        <v>452</v>
      </c>
      <c r="D84" s="13"/>
      <c r="E84" s="57">
        <v>452</v>
      </c>
    </row>
    <row r="85" spans="1:5" x14ac:dyDescent="0.25">
      <c r="A85" s="33" t="s">
        <v>141</v>
      </c>
      <c r="B85" s="25" t="s">
        <v>37</v>
      </c>
      <c r="C85" s="30"/>
      <c r="D85" s="13"/>
      <c r="E85" s="57">
        <f>SUM(C85:D85)</f>
        <v>0</v>
      </c>
    </row>
    <row r="86" spans="1:5" x14ac:dyDescent="0.25">
      <c r="A86" s="101" t="s">
        <v>142</v>
      </c>
      <c r="B86" s="102" t="s">
        <v>143</v>
      </c>
      <c r="C86" s="30"/>
      <c r="D86" s="104"/>
      <c r="E86" s="63"/>
    </row>
    <row r="87" spans="1:5" x14ac:dyDescent="0.25">
      <c r="A87" s="33" t="s">
        <v>144</v>
      </c>
      <c r="B87" s="25" t="s">
        <v>250</v>
      </c>
      <c r="C87" s="30">
        <v>0</v>
      </c>
      <c r="D87" s="13"/>
      <c r="E87" s="57">
        <f>SUM(C87:D87)</f>
        <v>0</v>
      </c>
    </row>
    <row r="88" spans="1:5" x14ac:dyDescent="0.25">
      <c r="A88" s="32" t="s">
        <v>145</v>
      </c>
      <c r="B88" s="24" t="s">
        <v>146</v>
      </c>
      <c r="C88" s="28">
        <f>SUM(C89:C91)</f>
        <v>0</v>
      </c>
      <c r="D88" s="28">
        <f>SUM(D89:D91)</f>
        <v>0</v>
      </c>
      <c r="E88" s="28">
        <f>SUM(E89:E91)</f>
        <v>0</v>
      </c>
    </row>
    <row r="89" spans="1:5" x14ac:dyDescent="0.25">
      <c r="A89" s="33" t="s">
        <v>147</v>
      </c>
      <c r="B89" s="25" t="s">
        <v>148</v>
      </c>
      <c r="C89" s="29"/>
      <c r="D89" s="13"/>
      <c r="E89" s="6"/>
    </row>
    <row r="90" spans="1:5" x14ac:dyDescent="0.25">
      <c r="A90" s="33" t="s">
        <v>149</v>
      </c>
      <c r="B90" s="25" t="s">
        <v>150</v>
      </c>
      <c r="C90" s="29"/>
      <c r="D90" s="13"/>
      <c r="E90" s="13"/>
    </row>
    <row r="91" spans="1:5" x14ac:dyDescent="0.25">
      <c r="A91" s="33" t="s">
        <v>151</v>
      </c>
      <c r="B91" s="25" t="s">
        <v>152</v>
      </c>
      <c r="C91" s="29"/>
      <c r="D91" s="13"/>
      <c r="E91" s="13"/>
    </row>
    <row r="92" spans="1:5" x14ac:dyDescent="0.25">
      <c r="A92" s="32" t="s">
        <v>153</v>
      </c>
      <c r="B92" s="24" t="s">
        <v>39</v>
      </c>
      <c r="C92" s="28">
        <f>SUM(C93+C97+C106)</f>
        <v>4581</v>
      </c>
      <c r="D92" s="28">
        <f>SUM(D93+D97+D106)</f>
        <v>0</v>
      </c>
      <c r="E92" s="28">
        <f>SUM(E93+E97+E106)</f>
        <v>4581</v>
      </c>
    </row>
    <row r="93" spans="1:5" x14ac:dyDescent="0.25">
      <c r="A93" s="33" t="s">
        <v>154</v>
      </c>
      <c r="B93" s="25" t="s">
        <v>155</v>
      </c>
      <c r="C93" s="28">
        <f>SUM(C94:C96)</f>
        <v>0</v>
      </c>
      <c r="D93" s="28">
        <f>SUM(D94:D96)</f>
        <v>0</v>
      </c>
      <c r="E93" s="28">
        <f>SUM(E94:E96)</f>
        <v>0</v>
      </c>
    </row>
    <row r="94" spans="1:5" x14ac:dyDescent="0.25">
      <c r="A94" s="33" t="s">
        <v>156</v>
      </c>
      <c r="B94" s="25" t="s">
        <v>157</v>
      </c>
      <c r="C94" s="28"/>
      <c r="D94" s="13"/>
      <c r="E94" s="13"/>
    </row>
    <row r="95" spans="1:5" x14ac:dyDescent="0.25">
      <c r="A95" s="33" t="s">
        <v>158</v>
      </c>
      <c r="B95" s="25" t="s">
        <v>159</v>
      </c>
      <c r="C95" s="28"/>
      <c r="D95" s="13"/>
      <c r="E95" s="13"/>
    </row>
    <row r="96" spans="1:5" x14ac:dyDescent="0.25">
      <c r="A96" s="33" t="s">
        <v>160</v>
      </c>
      <c r="B96" s="25" t="s">
        <v>161</v>
      </c>
      <c r="C96" s="62"/>
      <c r="D96" s="13"/>
      <c r="E96" s="57"/>
    </row>
    <row r="97" spans="1:5" x14ac:dyDescent="0.25">
      <c r="A97" s="33" t="s">
        <v>162</v>
      </c>
      <c r="B97" s="25" t="s">
        <v>163</v>
      </c>
      <c r="C97" s="29">
        <f>SUM(C98:C105)</f>
        <v>0</v>
      </c>
      <c r="D97" s="29">
        <f>SUM(D98:D105)</f>
        <v>0</v>
      </c>
      <c r="E97" s="29">
        <f>SUM(E98:E105)</f>
        <v>0</v>
      </c>
    </row>
    <row r="98" spans="1:5" x14ac:dyDescent="0.25">
      <c r="A98" s="33" t="s">
        <v>164</v>
      </c>
      <c r="B98" s="25" t="s">
        <v>165</v>
      </c>
      <c r="C98" s="29"/>
      <c r="D98" s="13"/>
      <c r="E98" s="13"/>
    </row>
    <row r="99" spans="1:5" x14ac:dyDescent="0.25">
      <c r="A99" s="33" t="s">
        <v>166</v>
      </c>
      <c r="B99" s="25" t="s">
        <v>167</v>
      </c>
      <c r="C99" s="29"/>
      <c r="D99" s="13"/>
      <c r="E99" s="13"/>
    </row>
    <row r="100" spans="1:5" x14ac:dyDescent="0.25">
      <c r="A100" s="33" t="s">
        <v>168</v>
      </c>
      <c r="B100" s="25" t="s">
        <v>169</v>
      </c>
      <c r="C100" s="29"/>
      <c r="D100" s="13"/>
      <c r="E100" s="13"/>
    </row>
    <row r="101" spans="1:5" x14ac:dyDescent="0.25">
      <c r="A101" s="33" t="s">
        <v>170</v>
      </c>
      <c r="B101" s="25" t="s">
        <v>171</v>
      </c>
      <c r="C101" s="29"/>
      <c r="D101" s="13"/>
      <c r="E101" s="6"/>
    </row>
    <row r="102" spans="1:5" x14ac:dyDescent="0.25">
      <c r="A102" s="33" t="s">
        <v>172</v>
      </c>
      <c r="B102" s="25" t="s">
        <v>173</v>
      </c>
      <c r="C102" s="29"/>
      <c r="D102" s="13"/>
      <c r="E102" s="57">
        <f>C102</f>
        <v>0</v>
      </c>
    </row>
    <row r="103" spans="1:5" x14ac:dyDescent="0.25">
      <c r="A103" s="33" t="s">
        <v>174</v>
      </c>
      <c r="B103" s="25" t="s">
        <v>175</v>
      </c>
      <c r="C103" s="29"/>
      <c r="D103" s="13"/>
      <c r="E103" s="13"/>
    </row>
    <row r="104" spans="1:5" x14ac:dyDescent="0.25">
      <c r="A104" s="33" t="s">
        <v>176</v>
      </c>
      <c r="B104" s="25" t="s">
        <v>177</v>
      </c>
      <c r="C104" s="29"/>
      <c r="D104" s="13"/>
      <c r="E104" s="13"/>
    </row>
    <row r="105" spans="1:5" x14ac:dyDescent="0.25">
      <c r="A105" s="33" t="s">
        <v>178</v>
      </c>
      <c r="B105" s="25" t="s">
        <v>179</v>
      </c>
      <c r="C105" s="29"/>
      <c r="D105" s="13"/>
      <c r="E105" s="57">
        <f>C105</f>
        <v>0</v>
      </c>
    </row>
    <row r="106" spans="1:5" x14ac:dyDescent="0.25">
      <c r="A106" s="33" t="s">
        <v>180</v>
      </c>
      <c r="B106" s="25" t="s">
        <v>40</v>
      </c>
      <c r="C106" s="29">
        <f>C111+C115</f>
        <v>4581</v>
      </c>
      <c r="D106" s="29">
        <f>SUM(D107:D115)</f>
        <v>0</v>
      </c>
      <c r="E106" s="29">
        <f>SUM(E107:E115)</f>
        <v>4581</v>
      </c>
    </row>
    <row r="107" spans="1:5" x14ac:dyDescent="0.25">
      <c r="A107" s="33" t="s">
        <v>181</v>
      </c>
      <c r="B107" s="25" t="s">
        <v>41</v>
      </c>
      <c r="C107" s="29"/>
      <c r="D107" s="13"/>
      <c r="E107" s="57">
        <f>C107</f>
        <v>0</v>
      </c>
    </row>
    <row r="108" spans="1:5" x14ac:dyDescent="0.25">
      <c r="A108" s="33" t="s">
        <v>182</v>
      </c>
      <c r="B108" s="25" t="s">
        <v>183</v>
      </c>
      <c r="C108" s="29"/>
      <c r="D108" s="13"/>
      <c r="E108" s="57"/>
    </row>
    <row r="109" spans="1:5" x14ac:dyDescent="0.25">
      <c r="A109" s="33" t="s">
        <v>184</v>
      </c>
      <c r="B109" s="25" t="s">
        <v>42</v>
      </c>
      <c r="C109" s="29"/>
      <c r="D109" s="38"/>
      <c r="E109" s="57">
        <f>C109</f>
        <v>0</v>
      </c>
    </row>
    <row r="110" spans="1:5" x14ac:dyDescent="0.25">
      <c r="A110" s="33" t="s">
        <v>185</v>
      </c>
      <c r="B110" s="25" t="s">
        <v>43</v>
      </c>
      <c r="C110" s="29"/>
      <c r="D110" s="38"/>
      <c r="E110" s="57"/>
    </row>
    <row r="111" spans="1:5" x14ac:dyDescent="0.25">
      <c r="A111" s="33" t="s">
        <v>186</v>
      </c>
      <c r="B111" s="25" t="s">
        <v>44</v>
      </c>
      <c r="C111" s="29">
        <v>418</v>
      </c>
      <c r="D111" s="38"/>
      <c r="E111" s="57">
        <f>C111</f>
        <v>418</v>
      </c>
    </row>
    <row r="112" spans="1:5" x14ac:dyDescent="0.25">
      <c r="A112" s="33" t="s">
        <v>187</v>
      </c>
      <c r="B112" s="25" t="s">
        <v>188</v>
      </c>
      <c r="C112" s="29"/>
      <c r="D112" s="38"/>
      <c r="E112" s="57"/>
    </row>
    <row r="113" spans="1:5" x14ac:dyDescent="0.25">
      <c r="A113" s="33" t="s">
        <v>189</v>
      </c>
      <c r="B113" s="25" t="s">
        <v>45</v>
      </c>
      <c r="C113" s="29"/>
      <c r="D113" s="38"/>
      <c r="E113" s="57"/>
    </row>
    <row r="114" spans="1:5" x14ac:dyDescent="0.25">
      <c r="A114" s="33" t="s">
        <v>190</v>
      </c>
      <c r="B114" s="25" t="s">
        <v>191</v>
      </c>
      <c r="C114" s="29"/>
      <c r="D114" s="38"/>
      <c r="E114" s="57"/>
    </row>
    <row r="115" spans="1:5" x14ac:dyDescent="0.25">
      <c r="A115" s="33" t="s">
        <v>192</v>
      </c>
      <c r="B115" s="25" t="s">
        <v>46</v>
      </c>
      <c r="C115" s="30">
        <v>4163</v>
      </c>
      <c r="D115" s="38"/>
      <c r="E115" s="57">
        <f>C115</f>
        <v>4163</v>
      </c>
    </row>
    <row r="116" spans="1:5" x14ac:dyDescent="0.25">
      <c r="A116" s="32" t="s">
        <v>193</v>
      </c>
      <c r="B116" s="24" t="s">
        <v>47</v>
      </c>
      <c r="C116" s="28">
        <f>SUM(C117:C119)</f>
        <v>681</v>
      </c>
      <c r="D116" s="28">
        <f>SUM(D117:D119)</f>
        <v>0</v>
      </c>
      <c r="E116" s="64">
        <f>SUM(E117:E119)</f>
        <v>681</v>
      </c>
    </row>
    <row r="117" spans="1:5" x14ac:dyDescent="0.25">
      <c r="A117" s="33" t="s">
        <v>194</v>
      </c>
      <c r="B117" s="25" t="s">
        <v>48</v>
      </c>
      <c r="C117" s="29"/>
      <c r="D117" s="38"/>
      <c r="E117" s="57">
        <f>C117</f>
        <v>0</v>
      </c>
    </row>
    <row r="118" spans="1:5" x14ac:dyDescent="0.25">
      <c r="A118" s="33" t="s">
        <v>195</v>
      </c>
      <c r="B118" s="25" t="s">
        <v>49</v>
      </c>
      <c r="C118" s="29">
        <v>467</v>
      </c>
      <c r="D118" s="38"/>
      <c r="E118" s="84">
        <f>C118</f>
        <v>467</v>
      </c>
    </row>
    <row r="119" spans="1:5" ht="15.75" thickBot="1" x14ac:dyDescent="0.3">
      <c r="A119" s="34" t="s">
        <v>196</v>
      </c>
      <c r="B119" s="79" t="s">
        <v>50</v>
      </c>
      <c r="C119" s="80">
        <v>214</v>
      </c>
      <c r="D119" s="81"/>
      <c r="E119" s="84">
        <f>C119</f>
        <v>214</v>
      </c>
    </row>
    <row r="120" spans="1:5" ht="15.75" thickBot="1" x14ac:dyDescent="0.3">
      <c r="A120" s="75" t="s">
        <v>197</v>
      </c>
      <c r="B120" s="82" t="s">
        <v>51</v>
      </c>
      <c r="C120" s="77">
        <f>SUM(C79+C88+C92+C116)</f>
        <v>8714</v>
      </c>
      <c r="D120" s="77">
        <f>SUM(D79+D88+D92+D116)</f>
        <v>0</v>
      </c>
      <c r="E120" s="77">
        <f>SUM(E79+E88+E92+E116)</f>
        <v>8714</v>
      </c>
    </row>
    <row r="121" spans="1:5" x14ac:dyDescent="0.25">
      <c r="A121" s="4"/>
      <c r="B121" s="4"/>
      <c r="C121" s="5"/>
    </row>
    <row r="122" spans="1:5" x14ac:dyDescent="0.25">
      <c r="A122" s="4"/>
      <c r="B122" s="4"/>
      <c r="C122" s="5"/>
    </row>
    <row r="123" spans="1:5" x14ac:dyDescent="0.25">
      <c r="A123" s="228" t="s">
        <v>236</v>
      </c>
      <c r="B123" s="228"/>
      <c r="C123" s="5"/>
    </row>
    <row r="124" spans="1:5" x14ac:dyDescent="0.25">
      <c r="A124" s="4"/>
      <c r="B124" s="4"/>
      <c r="C124" s="5"/>
      <c r="D124" s="47"/>
      <c r="E124" s="47"/>
    </row>
    <row r="125" spans="1:5" x14ac:dyDescent="0.25">
      <c r="A125" s="4"/>
      <c r="B125" s="4"/>
      <c r="C125" s="5"/>
      <c r="D125" s="232" t="s">
        <v>198</v>
      </c>
      <c r="E125" s="233"/>
    </row>
    <row r="126" spans="1:5" x14ac:dyDescent="0.25">
      <c r="A126" s="4"/>
      <c r="B126" s="4"/>
      <c r="C126" s="5"/>
      <c r="D126" s="230" t="s">
        <v>199</v>
      </c>
      <c r="E126" s="230"/>
    </row>
    <row r="127" spans="1:5" x14ac:dyDescent="0.25">
      <c r="A127" s="4"/>
      <c r="B127" s="4"/>
      <c r="C127" s="5"/>
    </row>
    <row r="128" spans="1:5" x14ac:dyDescent="0.25">
      <c r="A128" s="4"/>
      <c r="B128" s="4"/>
      <c r="C128" s="5"/>
    </row>
    <row r="129" spans="1:3" x14ac:dyDescent="0.25">
      <c r="A129" s="4"/>
      <c r="B129" s="4"/>
      <c r="C129" s="5"/>
    </row>
    <row r="130" spans="1:3" x14ac:dyDescent="0.25">
      <c r="A130" s="4"/>
      <c r="B130" s="4"/>
      <c r="C130" s="5"/>
    </row>
    <row r="131" spans="1:3" x14ac:dyDescent="0.25">
      <c r="A131" s="4"/>
      <c r="B131" s="4"/>
      <c r="C131" s="5"/>
    </row>
    <row r="132" spans="1:3" x14ac:dyDescent="0.25">
      <c r="A132" s="4"/>
      <c r="B132" s="4"/>
      <c r="C132" s="5"/>
    </row>
    <row r="133" spans="1:3" x14ac:dyDescent="0.25">
      <c r="A133" s="4"/>
      <c r="B133" s="4"/>
      <c r="C133" s="5"/>
    </row>
    <row r="134" spans="1:3" x14ac:dyDescent="0.25">
      <c r="A134" s="4"/>
      <c r="B134" s="4"/>
      <c r="C134" s="5"/>
    </row>
    <row r="135" spans="1:3" x14ac:dyDescent="0.25">
      <c r="A135" s="4"/>
      <c r="B135" s="4"/>
      <c r="C135" s="5"/>
    </row>
    <row r="136" spans="1:3" x14ac:dyDescent="0.25">
      <c r="A136" s="4"/>
      <c r="B136" s="4"/>
      <c r="C136" s="5"/>
    </row>
    <row r="137" spans="1:3" x14ac:dyDescent="0.25">
      <c r="A137" s="4"/>
      <c r="B137" s="4"/>
      <c r="C137" s="5"/>
    </row>
    <row r="138" spans="1:3" x14ac:dyDescent="0.25">
      <c r="A138" s="4"/>
      <c r="B138" s="4"/>
      <c r="C138" s="5"/>
    </row>
    <row r="139" spans="1:3" x14ac:dyDescent="0.25">
      <c r="A139" s="4"/>
      <c r="B139" s="4"/>
      <c r="C139" s="5"/>
    </row>
    <row r="140" spans="1:3" x14ac:dyDescent="0.25">
      <c r="A140" s="4"/>
      <c r="B140" s="4"/>
      <c r="C140" s="5"/>
    </row>
    <row r="141" spans="1:3" x14ac:dyDescent="0.25">
      <c r="A141" s="4"/>
      <c r="B141" s="4"/>
      <c r="C141" s="5"/>
    </row>
    <row r="142" spans="1:3" x14ac:dyDescent="0.25">
      <c r="A142" s="4"/>
      <c r="B142" s="4"/>
      <c r="C142" s="5"/>
    </row>
    <row r="143" spans="1:3" x14ac:dyDescent="0.25">
      <c r="A143" s="4"/>
      <c r="B143" s="4"/>
      <c r="C143" s="5"/>
    </row>
    <row r="144" spans="1:3" x14ac:dyDescent="0.25">
      <c r="A144" s="4"/>
      <c r="B144" s="4"/>
      <c r="C144" s="5"/>
    </row>
    <row r="145" spans="1:3" x14ac:dyDescent="0.25">
      <c r="A145" s="4"/>
      <c r="B145" s="4"/>
      <c r="C145" s="5"/>
    </row>
    <row r="146" spans="1:3" x14ac:dyDescent="0.25">
      <c r="A146" s="4"/>
      <c r="B146" s="4"/>
      <c r="C146" s="5"/>
    </row>
    <row r="147" spans="1:3" x14ac:dyDescent="0.25">
      <c r="A147" s="4"/>
      <c r="B147" s="4"/>
      <c r="C147" s="5"/>
    </row>
    <row r="148" spans="1:3" x14ac:dyDescent="0.25">
      <c r="A148" s="4"/>
      <c r="B148" s="4"/>
      <c r="C148" s="5"/>
    </row>
    <row r="149" spans="1:3" x14ac:dyDescent="0.25">
      <c r="A149" s="4"/>
      <c r="B149" s="4"/>
      <c r="C149" s="5"/>
    </row>
    <row r="150" spans="1:3" x14ac:dyDescent="0.25">
      <c r="A150" s="4"/>
      <c r="B150" s="4"/>
      <c r="C150" s="5"/>
    </row>
    <row r="151" spans="1:3" x14ac:dyDescent="0.25">
      <c r="A151" s="4"/>
      <c r="B151" s="4"/>
      <c r="C151" s="5"/>
    </row>
    <row r="152" spans="1:3" x14ac:dyDescent="0.25">
      <c r="A152" s="4"/>
      <c r="B152" s="4"/>
      <c r="C152" s="5"/>
    </row>
    <row r="153" spans="1:3" x14ac:dyDescent="0.25">
      <c r="A153" s="4"/>
      <c r="B153" s="4"/>
      <c r="C153" s="5"/>
    </row>
    <row r="154" spans="1:3" x14ac:dyDescent="0.25">
      <c r="A154" s="4"/>
      <c r="B154" s="4"/>
      <c r="C154" s="5"/>
    </row>
    <row r="155" spans="1:3" x14ac:dyDescent="0.25">
      <c r="A155" s="4"/>
      <c r="B155" s="4"/>
      <c r="C155" s="5"/>
    </row>
    <row r="156" spans="1:3" x14ac:dyDescent="0.25">
      <c r="A156" s="4"/>
      <c r="B156" s="4"/>
      <c r="C156" s="5"/>
    </row>
    <row r="157" spans="1:3" x14ac:dyDescent="0.25">
      <c r="A157" s="4"/>
      <c r="B157" s="4"/>
      <c r="C157" s="5"/>
    </row>
    <row r="158" spans="1:3" x14ac:dyDescent="0.25">
      <c r="A158" s="4"/>
      <c r="B158" s="4"/>
      <c r="C158" s="5"/>
    </row>
    <row r="159" spans="1:3" x14ac:dyDescent="0.25">
      <c r="A159" s="4"/>
      <c r="B159" s="4"/>
      <c r="C159" s="5"/>
    </row>
    <row r="160" spans="1:3" x14ac:dyDescent="0.25">
      <c r="A160" s="4"/>
      <c r="B160" s="4"/>
      <c r="C160" s="5"/>
    </row>
    <row r="161" spans="1:3" x14ac:dyDescent="0.25">
      <c r="A161" s="4"/>
      <c r="B161" s="4"/>
      <c r="C161" s="5"/>
    </row>
    <row r="162" spans="1:3" x14ac:dyDescent="0.25">
      <c r="A162" s="4"/>
      <c r="B162" s="4"/>
      <c r="C162" s="5"/>
    </row>
    <row r="163" spans="1:3" x14ac:dyDescent="0.25">
      <c r="A163" s="4"/>
      <c r="B163" s="4"/>
      <c r="C163" s="5"/>
    </row>
    <row r="164" spans="1:3" x14ac:dyDescent="0.25">
      <c r="A164" s="4"/>
      <c r="B164" s="4"/>
      <c r="C164" s="5"/>
    </row>
    <row r="165" spans="1:3" x14ac:dyDescent="0.25">
      <c r="A165" s="4"/>
      <c r="B165" s="4"/>
      <c r="C165" s="5"/>
    </row>
    <row r="166" spans="1:3" x14ac:dyDescent="0.25">
      <c r="A166" s="4"/>
      <c r="B166" s="4"/>
      <c r="C166" s="5"/>
    </row>
    <row r="167" spans="1:3" x14ac:dyDescent="0.25">
      <c r="A167" s="4"/>
      <c r="B167" s="4"/>
      <c r="C167" s="5"/>
    </row>
    <row r="168" spans="1:3" x14ac:dyDescent="0.25">
      <c r="A168" s="4"/>
      <c r="B168" s="4"/>
      <c r="C168" s="5"/>
    </row>
    <row r="169" spans="1:3" x14ac:dyDescent="0.25">
      <c r="A169" s="4"/>
      <c r="B169" s="4"/>
      <c r="C169" s="5"/>
    </row>
    <row r="170" spans="1:3" x14ac:dyDescent="0.25">
      <c r="A170" s="4"/>
      <c r="B170" s="4"/>
      <c r="C170" s="5"/>
    </row>
    <row r="171" spans="1:3" x14ac:dyDescent="0.25">
      <c r="A171" s="4"/>
      <c r="B171" s="4"/>
      <c r="C171" s="5"/>
    </row>
    <row r="172" spans="1:3" x14ac:dyDescent="0.25">
      <c r="A172" s="4"/>
      <c r="B172" s="4"/>
      <c r="C172" s="5"/>
    </row>
    <row r="173" spans="1:3" x14ac:dyDescent="0.25">
      <c r="A173" s="4"/>
      <c r="B173" s="4"/>
      <c r="C173" s="5"/>
    </row>
    <row r="174" spans="1:3" x14ac:dyDescent="0.25">
      <c r="A174" s="4"/>
      <c r="B174" s="4"/>
      <c r="C174" s="5"/>
    </row>
    <row r="175" spans="1:3" x14ac:dyDescent="0.25">
      <c r="A175" s="4"/>
      <c r="B175" s="4"/>
      <c r="C175" s="5"/>
    </row>
    <row r="176" spans="1:3" x14ac:dyDescent="0.25">
      <c r="A176" s="4"/>
      <c r="B176" s="4"/>
      <c r="C176" s="5"/>
    </row>
  </sheetData>
  <mergeCells count="15">
    <mergeCell ref="D126:E126"/>
    <mergeCell ref="A69:B69"/>
    <mergeCell ref="A73:E73"/>
    <mergeCell ref="A74:E74"/>
    <mergeCell ref="A75:E75"/>
    <mergeCell ref="A123:B123"/>
    <mergeCell ref="A70:B70"/>
    <mergeCell ref="A71:B71"/>
    <mergeCell ref="A4:B4"/>
    <mergeCell ref="A8:E8"/>
    <mergeCell ref="A9:E9"/>
    <mergeCell ref="A10:E10"/>
    <mergeCell ref="D125:E125"/>
    <mergeCell ref="A5:B5"/>
    <mergeCell ref="A6:B6"/>
  </mergeCells>
  <pageMargins left="0.7" right="0.7" top="0.75" bottom="0.75" header="0.3" footer="0.3"/>
  <pageSetup paperSize="9" scale="74" orientation="portrait" r:id="rId1"/>
  <rowBreaks count="1" manualBreakCount="1">
    <brk id="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topLeftCell="A70" workbookViewId="0">
      <selection activeCell="A7" sqref="A7:I7"/>
    </sheetView>
  </sheetViews>
  <sheetFormatPr defaultRowHeight="14.25" x14ac:dyDescent="0.2"/>
  <cols>
    <col min="1" max="1" width="6.42578125" style="9" customWidth="1"/>
    <col min="2" max="2" width="49.7109375" style="9" customWidth="1"/>
    <col min="3" max="3" width="15.28515625" style="3" customWidth="1"/>
    <col min="4" max="6" width="15" style="2" customWidth="1"/>
    <col min="7" max="7" width="14" style="2" bestFit="1" customWidth="1"/>
    <col min="8" max="8" width="11.140625" style="3" customWidth="1"/>
    <col min="9" max="9" width="14.7109375" style="3" customWidth="1"/>
    <col min="10" max="16384" width="9.140625" style="3"/>
  </cols>
  <sheetData>
    <row r="1" spans="1:9" x14ac:dyDescent="0.2">
      <c r="A1" s="228"/>
      <c r="B1" s="228"/>
      <c r="C1" s="1"/>
    </row>
    <row r="2" spans="1:9" x14ac:dyDescent="0.2">
      <c r="A2" s="228"/>
      <c r="B2" s="228"/>
      <c r="C2" s="1"/>
    </row>
    <row r="3" spans="1:9" x14ac:dyDescent="0.2">
      <c r="A3" s="228"/>
      <c r="B3" s="228"/>
      <c r="C3" s="1"/>
    </row>
    <row r="4" spans="1:9" x14ac:dyDescent="0.2">
      <c r="A4" s="8"/>
      <c r="B4" s="16"/>
      <c r="C4" s="1"/>
    </row>
    <row r="5" spans="1:9" ht="13.5" customHeight="1" x14ac:dyDescent="0.2">
      <c r="A5" s="8"/>
      <c r="B5" s="16"/>
      <c r="C5" s="1"/>
    </row>
    <row r="6" spans="1:9" ht="15" x14ac:dyDescent="0.25">
      <c r="A6" s="236" t="s">
        <v>963</v>
      </c>
      <c r="B6" s="236"/>
      <c r="C6" s="236"/>
      <c r="D6" s="236"/>
      <c r="E6" s="236"/>
      <c r="F6" s="236"/>
      <c r="G6" s="236"/>
      <c r="H6" s="236"/>
      <c r="I6" s="236"/>
    </row>
    <row r="7" spans="1:9" ht="15" x14ac:dyDescent="0.25">
      <c r="A7" s="236" t="s">
        <v>962</v>
      </c>
      <c r="B7" s="236"/>
      <c r="C7" s="236"/>
      <c r="D7" s="236"/>
      <c r="E7" s="236"/>
      <c r="F7" s="236"/>
      <c r="G7" s="236"/>
      <c r="H7" s="236"/>
      <c r="I7" s="236"/>
    </row>
    <row r="8" spans="1:9" ht="18" x14ac:dyDescent="0.25">
      <c r="A8" s="237" t="s">
        <v>235</v>
      </c>
      <c r="B8" s="237"/>
      <c r="C8" s="237"/>
      <c r="D8" s="237"/>
      <c r="E8" s="237"/>
      <c r="F8" s="237"/>
      <c r="G8" s="237"/>
      <c r="H8" s="237"/>
      <c r="I8" s="237"/>
    </row>
    <row r="9" spans="1:9" x14ac:dyDescent="0.2">
      <c r="A9" s="15"/>
      <c r="B9" s="15"/>
      <c r="C9" s="18"/>
      <c r="D9" s="17"/>
      <c r="E9" s="17"/>
      <c r="F9" s="17"/>
      <c r="G9" s="17"/>
      <c r="H9" s="18"/>
      <c r="I9" s="120" t="s">
        <v>216</v>
      </c>
    </row>
    <row r="10" spans="1:9" s="7" customFormat="1" ht="56.25" x14ac:dyDescent="0.2">
      <c r="A10" s="20" t="s">
        <v>3</v>
      </c>
      <c r="B10" s="20" t="s">
        <v>1</v>
      </c>
      <c r="C10" s="22" t="s">
        <v>246</v>
      </c>
      <c r="D10" s="21" t="s">
        <v>256</v>
      </c>
      <c r="E10" s="21" t="s">
        <v>255</v>
      </c>
      <c r="F10" s="22" t="s">
        <v>257</v>
      </c>
      <c r="G10" s="22" t="s">
        <v>8</v>
      </c>
      <c r="H10" s="22" t="s">
        <v>9</v>
      </c>
      <c r="I10" s="22" t="s">
        <v>259</v>
      </c>
    </row>
    <row r="11" spans="1:9" x14ac:dyDescent="0.2">
      <c r="A11" s="32" t="s">
        <v>54</v>
      </c>
      <c r="B11" s="24" t="s">
        <v>52</v>
      </c>
      <c r="C11" s="64">
        <f t="shared" ref="C11:I11" si="0">SUM(C12+C20+C28)</f>
        <v>37958</v>
      </c>
      <c r="D11" s="64">
        <f t="shared" si="0"/>
        <v>50917</v>
      </c>
      <c r="E11" s="64">
        <f t="shared" si="0"/>
        <v>1069</v>
      </c>
      <c r="F11" s="64">
        <f>C11+D11+E11</f>
        <v>89944</v>
      </c>
      <c r="G11" s="64">
        <f t="shared" si="0"/>
        <v>0</v>
      </c>
      <c r="H11" s="64">
        <f t="shared" si="0"/>
        <v>0</v>
      </c>
      <c r="I11" s="64">
        <f t="shared" si="0"/>
        <v>89944</v>
      </c>
    </row>
    <row r="12" spans="1:9" x14ac:dyDescent="0.2">
      <c r="A12" s="33" t="s">
        <v>55</v>
      </c>
      <c r="B12" s="25" t="s">
        <v>10</v>
      </c>
      <c r="C12" s="62">
        <f t="shared" ref="C12:I12" si="1">SUM(C13:C19)</f>
        <v>20</v>
      </c>
      <c r="D12" s="62">
        <f t="shared" si="1"/>
        <v>0</v>
      </c>
      <c r="E12" s="62">
        <f t="shared" si="1"/>
        <v>0</v>
      </c>
      <c r="F12" s="62">
        <f t="shared" si="1"/>
        <v>20</v>
      </c>
      <c r="G12" s="62">
        <f t="shared" si="1"/>
        <v>0</v>
      </c>
      <c r="H12" s="62">
        <f t="shared" si="1"/>
        <v>0</v>
      </c>
      <c r="I12" s="62">
        <f t="shared" si="1"/>
        <v>20</v>
      </c>
    </row>
    <row r="13" spans="1:9" x14ac:dyDescent="0.2">
      <c r="A13" s="33" t="s">
        <v>56</v>
      </c>
      <c r="B13" s="25" t="s">
        <v>57</v>
      </c>
      <c r="C13" s="62"/>
      <c r="D13" s="62"/>
      <c r="E13" s="62"/>
      <c r="F13" s="89">
        <f>C13+D13+E13</f>
        <v>0</v>
      </c>
      <c r="G13" s="88"/>
      <c r="H13" s="88"/>
      <c r="I13" s="88">
        <f t="shared" ref="I13:I14" si="2">F13+G13+H13</f>
        <v>0</v>
      </c>
    </row>
    <row r="14" spans="1:9" x14ac:dyDescent="0.2">
      <c r="A14" s="33" t="s">
        <v>58</v>
      </c>
      <c r="B14" s="25" t="s">
        <v>59</v>
      </c>
      <c r="C14" s="62"/>
      <c r="D14" s="62"/>
      <c r="E14" s="62"/>
      <c r="F14" s="89">
        <f t="shared" ref="F14:F35" si="3">C14+D14+E14</f>
        <v>0</v>
      </c>
      <c r="G14" s="88"/>
      <c r="H14" s="88"/>
      <c r="I14" s="88">
        <f t="shared" si="2"/>
        <v>0</v>
      </c>
    </row>
    <row r="15" spans="1:9" x14ac:dyDescent="0.2">
      <c r="A15" s="33" t="s">
        <v>60</v>
      </c>
      <c r="B15" s="25" t="s">
        <v>11</v>
      </c>
      <c r="C15" s="62"/>
      <c r="D15" s="62"/>
      <c r="E15" s="62"/>
      <c r="F15" s="89">
        <f t="shared" si="3"/>
        <v>0</v>
      </c>
      <c r="G15" s="109"/>
      <c r="H15" s="109"/>
      <c r="I15" s="88">
        <f>F15+G15+H15</f>
        <v>0</v>
      </c>
    </row>
    <row r="16" spans="1:9" x14ac:dyDescent="0.2">
      <c r="A16" s="33" t="s">
        <v>61</v>
      </c>
      <c r="B16" s="25" t="s">
        <v>12</v>
      </c>
      <c r="C16" s="62">
        <v>20</v>
      </c>
      <c r="D16" s="62"/>
      <c r="E16" s="62"/>
      <c r="F16" s="89">
        <f t="shared" si="3"/>
        <v>20</v>
      </c>
      <c r="G16" s="88"/>
      <c r="H16" s="88"/>
      <c r="I16" s="88">
        <f>F16+G16+H16</f>
        <v>20</v>
      </c>
    </row>
    <row r="17" spans="1:10" x14ac:dyDescent="0.2">
      <c r="A17" s="33" t="s">
        <v>62</v>
      </c>
      <c r="B17" s="25" t="s">
        <v>63</v>
      </c>
      <c r="C17" s="62"/>
      <c r="D17" s="62"/>
      <c r="E17" s="62"/>
      <c r="F17" s="89">
        <f t="shared" si="3"/>
        <v>0</v>
      </c>
      <c r="G17" s="88"/>
      <c r="H17" s="88"/>
      <c r="I17" s="88">
        <f t="shared" ref="I17:I35" si="4">F17+G17+H17</f>
        <v>0</v>
      </c>
    </row>
    <row r="18" spans="1:10" x14ac:dyDescent="0.2">
      <c r="A18" s="33" t="s">
        <v>64</v>
      </c>
      <c r="B18" s="25" t="s">
        <v>65</v>
      </c>
      <c r="C18" s="62"/>
      <c r="D18" s="62"/>
      <c r="E18" s="62"/>
      <c r="F18" s="89">
        <f t="shared" si="3"/>
        <v>0</v>
      </c>
      <c r="G18" s="88"/>
      <c r="H18" s="88"/>
      <c r="I18" s="88">
        <f t="shared" si="4"/>
        <v>0</v>
      </c>
    </row>
    <row r="19" spans="1:10" x14ac:dyDescent="0.2">
      <c r="A19" s="33" t="s">
        <v>66</v>
      </c>
      <c r="B19" s="25" t="s">
        <v>67</v>
      </c>
      <c r="C19" s="62"/>
      <c r="D19" s="62"/>
      <c r="E19" s="62"/>
      <c r="F19" s="89">
        <f t="shared" si="3"/>
        <v>0</v>
      </c>
      <c r="G19" s="88"/>
      <c r="H19" s="88"/>
      <c r="I19" s="88">
        <f t="shared" si="4"/>
        <v>0</v>
      </c>
    </row>
    <row r="20" spans="1:10" x14ac:dyDescent="0.2">
      <c r="A20" s="33" t="s">
        <v>68</v>
      </c>
      <c r="B20" s="25" t="s">
        <v>13</v>
      </c>
      <c r="C20" s="57">
        <f t="shared" ref="C20:I20" si="5">SUM(C21:C27)</f>
        <v>37938</v>
      </c>
      <c r="D20" s="57">
        <f t="shared" si="5"/>
        <v>50917</v>
      </c>
      <c r="E20" s="57">
        <f t="shared" si="5"/>
        <v>1069</v>
      </c>
      <c r="F20" s="57">
        <f t="shared" si="5"/>
        <v>89924</v>
      </c>
      <c r="G20" s="57">
        <f t="shared" si="5"/>
        <v>0</v>
      </c>
      <c r="H20" s="57">
        <f t="shared" si="5"/>
        <v>0</v>
      </c>
      <c r="I20" s="57">
        <f t="shared" si="5"/>
        <v>89924</v>
      </c>
    </row>
    <row r="21" spans="1:10" x14ac:dyDescent="0.2">
      <c r="A21" s="33" t="s">
        <v>69</v>
      </c>
      <c r="B21" s="25" t="s">
        <v>14</v>
      </c>
      <c r="C21" s="62">
        <v>2929</v>
      </c>
      <c r="D21" s="62">
        <v>38525</v>
      </c>
      <c r="E21" s="62">
        <v>855</v>
      </c>
      <c r="F21" s="89">
        <f t="shared" si="3"/>
        <v>42309</v>
      </c>
      <c r="G21" s="109"/>
      <c r="H21" s="109"/>
      <c r="I21" s="88">
        <f t="shared" si="4"/>
        <v>42309</v>
      </c>
      <c r="J21" s="2"/>
    </row>
    <row r="22" spans="1:10" x14ac:dyDescent="0.2">
      <c r="A22" s="33" t="s">
        <v>70</v>
      </c>
      <c r="B22" s="25" t="s">
        <v>15</v>
      </c>
      <c r="C22" s="62">
        <v>25586</v>
      </c>
      <c r="D22" s="62">
        <v>11394</v>
      </c>
      <c r="E22" s="62"/>
      <c r="F22" s="89">
        <f t="shared" si="3"/>
        <v>36980</v>
      </c>
      <c r="G22" s="109"/>
      <c r="H22" s="109"/>
      <c r="I22" s="88">
        <f t="shared" si="4"/>
        <v>36980</v>
      </c>
    </row>
    <row r="23" spans="1:10" x14ac:dyDescent="0.2">
      <c r="A23" s="33" t="s">
        <v>71</v>
      </c>
      <c r="B23" s="25" t="s">
        <v>16</v>
      </c>
      <c r="C23" s="62">
        <v>5807</v>
      </c>
      <c r="D23" s="62">
        <v>998</v>
      </c>
      <c r="E23" s="62">
        <v>214</v>
      </c>
      <c r="F23" s="89">
        <f t="shared" si="3"/>
        <v>7019</v>
      </c>
      <c r="G23" s="88"/>
      <c r="H23" s="88"/>
      <c r="I23" s="88">
        <f t="shared" si="4"/>
        <v>7019</v>
      </c>
    </row>
    <row r="24" spans="1:10" x14ac:dyDescent="0.2">
      <c r="A24" s="33" t="s">
        <v>72</v>
      </c>
      <c r="B24" s="25" t="s">
        <v>73</v>
      </c>
      <c r="C24" s="62"/>
      <c r="D24" s="62"/>
      <c r="E24" s="62"/>
      <c r="F24" s="89">
        <f t="shared" si="3"/>
        <v>0</v>
      </c>
      <c r="G24" s="88"/>
      <c r="H24" s="88"/>
      <c r="I24" s="88">
        <f t="shared" si="4"/>
        <v>0</v>
      </c>
    </row>
    <row r="25" spans="1:10" x14ac:dyDescent="0.2">
      <c r="A25" s="33" t="s">
        <v>74</v>
      </c>
      <c r="B25" s="25" t="s">
        <v>75</v>
      </c>
      <c r="C25" s="62">
        <v>3616</v>
      </c>
      <c r="D25" s="62"/>
      <c r="E25" s="62"/>
      <c r="F25" s="89">
        <f t="shared" si="3"/>
        <v>3616</v>
      </c>
      <c r="G25" s="88"/>
      <c r="H25" s="88"/>
      <c r="I25" s="88">
        <f t="shared" si="4"/>
        <v>3616</v>
      </c>
    </row>
    <row r="26" spans="1:10" x14ac:dyDescent="0.2">
      <c r="A26" s="33" t="s">
        <v>76</v>
      </c>
      <c r="B26" s="25" t="s">
        <v>77</v>
      </c>
      <c r="C26" s="62"/>
      <c r="D26" s="62"/>
      <c r="E26" s="62"/>
      <c r="F26" s="89">
        <f t="shared" si="3"/>
        <v>0</v>
      </c>
      <c r="G26" s="109"/>
      <c r="H26" s="109"/>
      <c r="I26" s="88">
        <f t="shared" si="4"/>
        <v>0</v>
      </c>
    </row>
    <row r="27" spans="1:10" s="105" customFormat="1" x14ac:dyDescent="0.2">
      <c r="A27" s="101" t="s">
        <v>78</v>
      </c>
      <c r="B27" s="102" t="s">
        <v>79</v>
      </c>
      <c r="C27" s="62"/>
      <c r="D27" s="62"/>
      <c r="E27" s="62"/>
      <c r="F27" s="89">
        <f t="shared" si="3"/>
        <v>0</v>
      </c>
      <c r="G27" s="88"/>
      <c r="H27" s="88"/>
      <c r="I27" s="88">
        <f t="shared" si="4"/>
        <v>0</v>
      </c>
    </row>
    <row r="28" spans="1:10" x14ac:dyDescent="0.2">
      <c r="A28" s="33" t="s">
        <v>80</v>
      </c>
      <c r="B28" s="25" t="s">
        <v>17</v>
      </c>
      <c r="C28" s="62">
        <f t="shared" ref="C28:I28" si="6">SUM(C29:C35)</f>
        <v>0</v>
      </c>
      <c r="D28" s="62">
        <f t="shared" si="6"/>
        <v>0</v>
      </c>
      <c r="E28" s="62">
        <f t="shared" si="6"/>
        <v>0</v>
      </c>
      <c r="F28" s="62">
        <f t="shared" si="6"/>
        <v>0</v>
      </c>
      <c r="G28" s="62">
        <f t="shared" si="6"/>
        <v>0</v>
      </c>
      <c r="H28" s="62">
        <f t="shared" si="6"/>
        <v>0</v>
      </c>
      <c r="I28" s="62">
        <f t="shared" si="6"/>
        <v>0</v>
      </c>
    </row>
    <row r="29" spans="1:10" x14ac:dyDescent="0.2">
      <c r="A29" s="33" t="s">
        <v>81</v>
      </c>
      <c r="B29" s="25" t="s">
        <v>18</v>
      </c>
      <c r="C29" s="62"/>
      <c r="D29" s="62"/>
      <c r="E29" s="62"/>
      <c r="F29" s="89">
        <f t="shared" si="3"/>
        <v>0</v>
      </c>
      <c r="G29" s="88"/>
      <c r="H29" s="88"/>
      <c r="I29" s="88">
        <f t="shared" si="4"/>
        <v>0</v>
      </c>
    </row>
    <row r="30" spans="1:10" x14ac:dyDescent="0.2">
      <c r="A30" s="33" t="s">
        <v>82</v>
      </c>
      <c r="B30" s="25" t="s">
        <v>83</v>
      </c>
      <c r="C30" s="62"/>
      <c r="D30" s="62"/>
      <c r="E30" s="62"/>
      <c r="F30" s="89">
        <f t="shared" si="3"/>
        <v>0</v>
      </c>
      <c r="G30" s="109"/>
      <c r="H30" s="109"/>
      <c r="I30" s="88">
        <f t="shared" si="4"/>
        <v>0</v>
      </c>
    </row>
    <row r="31" spans="1:10" x14ac:dyDescent="0.2">
      <c r="A31" s="33" t="s">
        <v>84</v>
      </c>
      <c r="B31" s="25" t="s">
        <v>19</v>
      </c>
      <c r="C31" s="62"/>
      <c r="D31" s="62"/>
      <c r="E31" s="62"/>
      <c r="F31" s="89">
        <f t="shared" si="3"/>
        <v>0</v>
      </c>
      <c r="G31" s="109"/>
      <c r="H31" s="109"/>
      <c r="I31" s="88">
        <f t="shared" si="4"/>
        <v>0</v>
      </c>
    </row>
    <row r="32" spans="1:10" x14ac:dyDescent="0.2">
      <c r="A32" s="33" t="s">
        <v>85</v>
      </c>
      <c r="B32" s="25" t="s">
        <v>86</v>
      </c>
      <c r="C32" s="62"/>
      <c r="D32" s="62"/>
      <c r="E32" s="62"/>
      <c r="F32" s="89">
        <f t="shared" si="3"/>
        <v>0</v>
      </c>
      <c r="G32" s="88"/>
      <c r="H32" s="88"/>
      <c r="I32" s="88">
        <f t="shared" si="4"/>
        <v>0</v>
      </c>
    </row>
    <row r="33" spans="1:10" x14ac:dyDescent="0.2">
      <c r="A33" s="33" t="s">
        <v>87</v>
      </c>
      <c r="B33" s="25" t="s">
        <v>88</v>
      </c>
      <c r="C33" s="62"/>
      <c r="D33" s="62"/>
      <c r="E33" s="62"/>
      <c r="F33" s="89">
        <f t="shared" si="3"/>
        <v>0</v>
      </c>
      <c r="G33" s="88"/>
      <c r="H33" s="88"/>
      <c r="I33" s="88">
        <f t="shared" si="4"/>
        <v>0</v>
      </c>
    </row>
    <row r="34" spans="1:10" x14ac:dyDescent="0.2">
      <c r="A34" s="33" t="s">
        <v>89</v>
      </c>
      <c r="B34" s="25" t="s">
        <v>90</v>
      </c>
      <c r="C34" s="62"/>
      <c r="D34" s="62"/>
      <c r="E34" s="62"/>
      <c r="F34" s="89">
        <f t="shared" si="3"/>
        <v>0</v>
      </c>
      <c r="G34" s="88"/>
      <c r="H34" s="88"/>
      <c r="I34" s="88">
        <f t="shared" si="4"/>
        <v>0</v>
      </c>
    </row>
    <row r="35" spans="1:10" x14ac:dyDescent="0.2">
      <c r="A35" s="33" t="s">
        <v>91</v>
      </c>
      <c r="B35" s="25" t="s">
        <v>92</v>
      </c>
      <c r="C35" s="62"/>
      <c r="D35" s="62"/>
      <c r="E35" s="62"/>
      <c r="F35" s="89">
        <f t="shared" si="3"/>
        <v>0</v>
      </c>
      <c r="G35" s="109"/>
      <c r="H35" s="109"/>
      <c r="I35" s="88">
        <f t="shared" si="4"/>
        <v>0</v>
      </c>
    </row>
    <row r="36" spans="1:10" x14ac:dyDescent="0.2">
      <c r="A36" s="32" t="s">
        <v>93</v>
      </c>
      <c r="B36" s="24" t="s">
        <v>20</v>
      </c>
      <c r="C36" s="64">
        <f t="shared" ref="C36:I36" si="7">SUM(C37+C44+C50+C55)</f>
        <v>59197</v>
      </c>
      <c r="D36" s="64">
        <f t="shared" si="7"/>
        <v>27677</v>
      </c>
      <c r="E36" s="64">
        <f t="shared" si="7"/>
        <v>7614</v>
      </c>
      <c r="F36" s="64">
        <f t="shared" si="7"/>
        <v>94488</v>
      </c>
      <c r="G36" s="64">
        <f t="shared" si="7"/>
        <v>0</v>
      </c>
      <c r="H36" s="64">
        <f t="shared" si="7"/>
        <v>0</v>
      </c>
      <c r="I36" s="64">
        <f t="shared" si="7"/>
        <v>94488</v>
      </c>
      <c r="J36" s="2"/>
    </row>
    <row r="37" spans="1:10" x14ac:dyDescent="0.2">
      <c r="A37" s="33" t="s">
        <v>94</v>
      </c>
      <c r="B37" s="25" t="s">
        <v>21</v>
      </c>
      <c r="C37" s="62">
        <v>6737</v>
      </c>
      <c r="D37" s="62">
        <v>2070</v>
      </c>
      <c r="E37" s="62">
        <f t="shared" ref="E37:H37" si="8">SUM(E38:E43)</f>
        <v>0</v>
      </c>
      <c r="F37" s="62">
        <f>C37+D37+E37</f>
        <v>8807</v>
      </c>
      <c r="G37" s="62">
        <f t="shared" si="8"/>
        <v>0</v>
      </c>
      <c r="H37" s="62">
        <f t="shared" si="8"/>
        <v>0</v>
      </c>
      <c r="I37" s="62">
        <f>C37+D37+E37</f>
        <v>8807</v>
      </c>
    </row>
    <row r="38" spans="1:10" x14ac:dyDescent="0.2">
      <c r="A38" s="33" t="s">
        <v>95</v>
      </c>
      <c r="B38" s="25" t="s">
        <v>22</v>
      </c>
      <c r="C38" s="62"/>
      <c r="D38" s="62"/>
      <c r="E38" s="62"/>
      <c r="F38" s="89">
        <f t="shared" ref="F38:F61" si="9">C38+D38+E38</f>
        <v>0</v>
      </c>
      <c r="G38" s="63"/>
      <c r="H38" s="63"/>
      <c r="I38" s="88">
        <f t="shared" ref="I38:I54" si="10">F38+G38+H38</f>
        <v>0</v>
      </c>
    </row>
    <row r="39" spans="1:10" x14ac:dyDescent="0.2">
      <c r="A39" s="33" t="s">
        <v>96</v>
      </c>
      <c r="B39" s="25" t="s">
        <v>23</v>
      </c>
      <c r="C39" s="62"/>
      <c r="D39" s="62"/>
      <c r="E39" s="62"/>
      <c r="F39" s="89">
        <f t="shared" si="9"/>
        <v>0</v>
      </c>
      <c r="G39" s="63"/>
      <c r="H39" s="63"/>
      <c r="I39" s="88">
        <f t="shared" si="10"/>
        <v>0</v>
      </c>
    </row>
    <row r="40" spans="1:10" x14ac:dyDescent="0.2">
      <c r="A40" s="33" t="s">
        <v>97</v>
      </c>
      <c r="B40" s="25" t="s">
        <v>98</v>
      </c>
      <c r="C40" s="62">
        <v>806</v>
      </c>
      <c r="D40" s="62"/>
      <c r="E40" s="62"/>
      <c r="F40" s="89">
        <f t="shared" si="9"/>
        <v>806</v>
      </c>
      <c r="G40" s="63"/>
      <c r="H40" s="63"/>
      <c r="I40" s="88">
        <f t="shared" si="10"/>
        <v>806</v>
      </c>
    </row>
    <row r="41" spans="1:10" x14ac:dyDescent="0.2">
      <c r="A41" s="33" t="s">
        <v>99</v>
      </c>
      <c r="B41" s="25" t="s">
        <v>100</v>
      </c>
      <c r="C41" s="62">
        <v>3272</v>
      </c>
      <c r="D41" s="62"/>
      <c r="E41" s="62"/>
      <c r="F41" s="89">
        <f t="shared" si="9"/>
        <v>3272</v>
      </c>
      <c r="G41" s="63"/>
      <c r="H41" s="103"/>
      <c r="I41" s="88">
        <f t="shared" si="10"/>
        <v>3272</v>
      </c>
    </row>
    <row r="42" spans="1:10" x14ac:dyDescent="0.2">
      <c r="A42" s="33" t="s">
        <v>101</v>
      </c>
      <c r="B42" s="25" t="s">
        <v>24</v>
      </c>
      <c r="C42" s="62">
        <v>2049</v>
      </c>
      <c r="D42" s="62"/>
      <c r="E42" s="62"/>
      <c r="F42" s="89">
        <f t="shared" si="9"/>
        <v>2049</v>
      </c>
      <c r="G42" s="63"/>
      <c r="H42" s="103"/>
      <c r="I42" s="88">
        <f t="shared" si="10"/>
        <v>2049</v>
      </c>
    </row>
    <row r="43" spans="1:10" x14ac:dyDescent="0.2">
      <c r="A43" s="33" t="s">
        <v>102</v>
      </c>
      <c r="B43" s="25" t="s">
        <v>103</v>
      </c>
      <c r="C43" s="62"/>
      <c r="D43" s="62"/>
      <c r="E43" s="62"/>
      <c r="F43" s="89">
        <f t="shared" si="9"/>
        <v>0</v>
      </c>
      <c r="G43" s="63"/>
      <c r="H43" s="103"/>
      <c r="I43" s="88">
        <f t="shared" si="10"/>
        <v>0</v>
      </c>
    </row>
    <row r="44" spans="1:10" x14ac:dyDescent="0.2">
      <c r="A44" s="33" t="s">
        <v>104</v>
      </c>
      <c r="B44" s="25" t="s">
        <v>25</v>
      </c>
      <c r="C44" s="62">
        <f t="shared" ref="C44:I44" si="11">SUM(C45:C49)</f>
        <v>3971</v>
      </c>
      <c r="D44" s="62">
        <f t="shared" si="11"/>
        <v>722</v>
      </c>
      <c r="E44" s="62">
        <f t="shared" si="11"/>
        <v>7347</v>
      </c>
      <c r="F44" s="62">
        <f t="shared" si="11"/>
        <v>12040</v>
      </c>
      <c r="G44" s="62">
        <f t="shared" si="11"/>
        <v>0</v>
      </c>
      <c r="H44" s="62">
        <f t="shared" si="11"/>
        <v>0</v>
      </c>
      <c r="I44" s="62">
        <f t="shared" si="11"/>
        <v>12040</v>
      </c>
    </row>
    <row r="45" spans="1:10" x14ac:dyDescent="0.2">
      <c r="A45" s="33" t="s">
        <v>105</v>
      </c>
      <c r="B45" s="25" t="s">
        <v>26</v>
      </c>
      <c r="C45" s="110">
        <v>955</v>
      </c>
      <c r="D45" s="110">
        <v>272</v>
      </c>
      <c r="E45" s="110">
        <v>2828</v>
      </c>
      <c r="F45" s="89">
        <f t="shared" si="9"/>
        <v>4055</v>
      </c>
      <c r="G45" s="63"/>
      <c r="H45" s="103"/>
      <c r="I45" s="88">
        <f t="shared" si="10"/>
        <v>4055</v>
      </c>
    </row>
    <row r="46" spans="1:10" x14ac:dyDescent="0.2">
      <c r="A46" s="33" t="s">
        <v>106</v>
      </c>
      <c r="B46" s="25" t="s">
        <v>107</v>
      </c>
      <c r="C46" s="110"/>
      <c r="D46" s="110"/>
      <c r="E46" s="110"/>
      <c r="F46" s="89">
        <f t="shared" si="9"/>
        <v>0</v>
      </c>
      <c r="G46" s="88"/>
      <c r="H46" s="88"/>
      <c r="I46" s="88">
        <f t="shared" si="10"/>
        <v>0</v>
      </c>
    </row>
    <row r="47" spans="1:10" x14ac:dyDescent="0.2">
      <c r="A47" s="33" t="s">
        <v>108</v>
      </c>
      <c r="B47" s="25" t="s">
        <v>109</v>
      </c>
      <c r="C47" s="110"/>
      <c r="D47" s="110"/>
      <c r="E47" s="110"/>
      <c r="F47" s="89">
        <f t="shared" si="9"/>
        <v>0</v>
      </c>
      <c r="G47" s="63"/>
      <c r="H47" s="103"/>
      <c r="I47" s="88">
        <f t="shared" si="10"/>
        <v>0</v>
      </c>
    </row>
    <row r="48" spans="1:10" x14ac:dyDescent="0.2">
      <c r="A48" s="33" t="s">
        <v>110</v>
      </c>
      <c r="B48" s="25" t="s">
        <v>111</v>
      </c>
      <c r="C48" s="110"/>
      <c r="D48" s="110"/>
      <c r="E48" s="110"/>
      <c r="F48" s="89">
        <f t="shared" si="9"/>
        <v>0</v>
      </c>
      <c r="G48" s="63"/>
      <c r="H48" s="103"/>
      <c r="I48" s="88">
        <f t="shared" si="10"/>
        <v>0</v>
      </c>
    </row>
    <row r="49" spans="1:9" x14ac:dyDescent="0.2">
      <c r="A49" s="33" t="s">
        <v>112</v>
      </c>
      <c r="B49" s="25" t="s">
        <v>27</v>
      </c>
      <c r="C49" s="110">
        <v>3016</v>
      </c>
      <c r="D49" s="110">
        <v>450</v>
      </c>
      <c r="E49" s="110">
        <v>4519</v>
      </c>
      <c r="F49" s="89">
        <f t="shared" si="9"/>
        <v>7985</v>
      </c>
      <c r="G49" s="63"/>
      <c r="H49" s="103"/>
      <c r="I49" s="88">
        <f t="shared" si="10"/>
        <v>7985</v>
      </c>
    </row>
    <row r="50" spans="1:9" x14ac:dyDescent="0.2">
      <c r="A50" s="33" t="s">
        <v>113</v>
      </c>
      <c r="B50" s="25" t="s">
        <v>114</v>
      </c>
      <c r="C50" s="62">
        <f>SUM(C51:C54)</f>
        <v>0</v>
      </c>
      <c r="D50" s="62">
        <f t="shared" ref="D50:F50" si="12">SUM(D51:D54)</f>
        <v>0</v>
      </c>
      <c r="E50" s="62">
        <f t="shared" si="12"/>
        <v>0</v>
      </c>
      <c r="F50" s="62">
        <f t="shared" si="12"/>
        <v>0</v>
      </c>
      <c r="G50" s="89">
        <f>SUM(G51:G54)</f>
        <v>0</v>
      </c>
      <c r="H50" s="89">
        <f t="shared" ref="H50:I50" si="13">SUM(H51:H54)</f>
        <v>0</v>
      </c>
      <c r="I50" s="89">
        <f t="shared" si="13"/>
        <v>0</v>
      </c>
    </row>
    <row r="51" spans="1:9" x14ac:dyDescent="0.2">
      <c r="A51" s="33" t="s">
        <v>115</v>
      </c>
      <c r="B51" s="25" t="s">
        <v>116</v>
      </c>
      <c r="C51" s="62"/>
      <c r="D51" s="62"/>
      <c r="E51" s="62"/>
      <c r="F51" s="89">
        <f t="shared" si="9"/>
        <v>0</v>
      </c>
      <c r="G51" s="63"/>
      <c r="H51" s="103"/>
      <c r="I51" s="88">
        <f t="shared" si="10"/>
        <v>0</v>
      </c>
    </row>
    <row r="52" spans="1:9" x14ac:dyDescent="0.2">
      <c r="A52" s="33" t="s">
        <v>117</v>
      </c>
      <c r="B52" s="25" t="s">
        <v>118</v>
      </c>
      <c r="C52" s="62"/>
      <c r="D52" s="62"/>
      <c r="E52" s="62"/>
      <c r="F52" s="89">
        <f t="shared" si="9"/>
        <v>0</v>
      </c>
      <c r="G52" s="63"/>
      <c r="H52" s="103"/>
      <c r="I52" s="88">
        <f t="shared" si="10"/>
        <v>0</v>
      </c>
    </row>
    <row r="53" spans="1:9" x14ac:dyDescent="0.2">
      <c r="A53" s="33" t="s">
        <v>119</v>
      </c>
      <c r="B53" s="25" t="s">
        <v>120</v>
      </c>
      <c r="C53" s="62"/>
      <c r="D53" s="62"/>
      <c r="E53" s="62"/>
      <c r="F53" s="89">
        <f t="shared" si="9"/>
        <v>0</v>
      </c>
      <c r="G53" s="63"/>
      <c r="H53" s="103"/>
      <c r="I53" s="88">
        <f t="shared" si="10"/>
        <v>0</v>
      </c>
    </row>
    <row r="54" spans="1:9" x14ac:dyDescent="0.2">
      <c r="A54" s="33" t="s">
        <v>121</v>
      </c>
      <c r="B54" s="25" t="s">
        <v>122</v>
      </c>
      <c r="C54" s="62"/>
      <c r="D54" s="62"/>
      <c r="E54" s="62"/>
      <c r="F54" s="89">
        <f t="shared" si="9"/>
        <v>0</v>
      </c>
      <c r="G54" s="63"/>
      <c r="H54" s="103"/>
      <c r="I54" s="88">
        <f t="shared" si="10"/>
        <v>0</v>
      </c>
    </row>
    <row r="55" spans="1:9" x14ac:dyDescent="0.2">
      <c r="A55" s="33" t="s">
        <v>123</v>
      </c>
      <c r="B55" s="25" t="s">
        <v>28</v>
      </c>
      <c r="C55" s="62">
        <f>C56+C57</f>
        <v>48489</v>
      </c>
      <c r="D55" s="62">
        <f t="shared" ref="D55:I55" si="14">SUM(D56:D57)</f>
        <v>24885</v>
      </c>
      <c r="E55" s="62">
        <f>E56+E57</f>
        <v>267</v>
      </c>
      <c r="F55" s="62">
        <f t="shared" si="14"/>
        <v>73641</v>
      </c>
      <c r="G55" s="62">
        <f t="shared" si="14"/>
        <v>0</v>
      </c>
      <c r="H55" s="62">
        <f t="shared" si="14"/>
        <v>0</v>
      </c>
      <c r="I55" s="62">
        <f t="shared" si="14"/>
        <v>73641</v>
      </c>
    </row>
    <row r="56" spans="1:9" x14ac:dyDescent="0.2">
      <c r="A56" s="33" t="s">
        <v>124</v>
      </c>
      <c r="B56" s="25" t="s">
        <v>29</v>
      </c>
      <c r="C56" s="62">
        <v>2450</v>
      </c>
      <c r="D56" s="62">
        <v>451</v>
      </c>
      <c r="E56" s="62">
        <v>63</v>
      </c>
      <c r="F56" s="89">
        <f t="shared" si="9"/>
        <v>2964</v>
      </c>
      <c r="G56" s="63"/>
      <c r="H56" s="103"/>
      <c r="I56" s="88">
        <f>F56+G56+H56</f>
        <v>2964</v>
      </c>
    </row>
    <row r="57" spans="1:9" x14ac:dyDescent="0.2">
      <c r="A57" s="33" t="s">
        <v>125</v>
      </c>
      <c r="B57" s="25" t="s">
        <v>30</v>
      </c>
      <c r="C57" s="62">
        <v>46039</v>
      </c>
      <c r="D57" s="62">
        <v>24434</v>
      </c>
      <c r="E57" s="62">
        <v>204</v>
      </c>
      <c r="F57" s="89">
        <f t="shared" si="9"/>
        <v>70677</v>
      </c>
      <c r="G57" s="63"/>
      <c r="H57" s="103"/>
      <c r="I57" s="88">
        <f>F57+G57+H57</f>
        <v>70677</v>
      </c>
    </row>
    <row r="58" spans="1:9" x14ac:dyDescent="0.2">
      <c r="A58" s="32" t="s">
        <v>126</v>
      </c>
      <c r="B58" s="24" t="s">
        <v>31</v>
      </c>
      <c r="C58" s="64">
        <f t="shared" ref="C58:I58" si="15">SUM(C59:C61)</f>
        <v>39371</v>
      </c>
      <c r="D58" s="64">
        <f t="shared" si="15"/>
        <v>1492</v>
      </c>
      <c r="E58" s="64">
        <f t="shared" si="15"/>
        <v>31</v>
      </c>
      <c r="F58" s="64">
        <f t="shared" si="15"/>
        <v>40894</v>
      </c>
      <c r="G58" s="64">
        <f t="shared" si="15"/>
        <v>0</v>
      </c>
      <c r="H58" s="64">
        <f t="shared" si="15"/>
        <v>0</v>
      </c>
      <c r="I58" s="64">
        <f t="shared" si="15"/>
        <v>40894</v>
      </c>
    </row>
    <row r="59" spans="1:9" x14ac:dyDescent="0.2">
      <c r="A59" s="34" t="s">
        <v>127</v>
      </c>
      <c r="B59" s="35" t="s">
        <v>32</v>
      </c>
      <c r="C59" s="111">
        <v>38951</v>
      </c>
      <c r="D59" s="111">
        <v>1068</v>
      </c>
      <c r="E59" s="111"/>
      <c r="F59" s="89">
        <f t="shared" si="9"/>
        <v>40019</v>
      </c>
      <c r="G59" s="63"/>
      <c r="H59" s="103"/>
      <c r="I59" s="88">
        <f>F59+G59+H59</f>
        <v>40019</v>
      </c>
    </row>
    <row r="60" spans="1:9" x14ac:dyDescent="0.2">
      <c r="A60" s="33" t="s">
        <v>128</v>
      </c>
      <c r="B60" s="35" t="s">
        <v>33</v>
      </c>
      <c r="C60" s="111">
        <v>420</v>
      </c>
      <c r="D60" s="111">
        <v>424</v>
      </c>
      <c r="E60" s="111">
        <v>31</v>
      </c>
      <c r="F60" s="89">
        <f t="shared" si="9"/>
        <v>875</v>
      </c>
      <c r="G60" s="63"/>
      <c r="H60" s="103"/>
      <c r="I60" s="88">
        <f>F60+G60+H60</f>
        <v>875</v>
      </c>
    </row>
    <row r="61" spans="1:9" ht="15" thickBot="1" x14ac:dyDescent="0.25">
      <c r="A61" s="36" t="s">
        <v>129</v>
      </c>
      <c r="B61" s="37" t="s">
        <v>130</v>
      </c>
      <c r="C61" s="111"/>
      <c r="D61" s="111"/>
      <c r="E61" s="111"/>
      <c r="F61" s="89">
        <f t="shared" si="9"/>
        <v>0</v>
      </c>
      <c r="G61" s="112"/>
      <c r="H61" s="113"/>
      <c r="I61" s="88">
        <f>F61+G61+H61</f>
        <v>0</v>
      </c>
    </row>
    <row r="62" spans="1:9" ht="15" thickBot="1" x14ac:dyDescent="0.25">
      <c r="A62" s="75" t="s">
        <v>131</v>
      </c>
      <c r="B62" s="76" t="s">
        <v>0</v>
      </c>
      <c r="C62" s="85">
        <f t="shared" ref="C62:I62" si="16">SUM(C11+C36+C58)</f>
        <v>136526</v>
      </c>
      <c r="D62" s="85">
        <f t="shared" si="16"/>
        <v>80086</v>
      </c>
      <c r="E62" s="85">
        <f t="shared" si="16"/>
        <v>8714</v>
      </c>
      <c r="F62" s="85">
        <f t="shared" si="16"/>
        <v>225326</v>
      </c>
      <c r="G62" s="85">
        <f t="shared" si="16"/>
        <v>0</v>
      </c>
      <c r="H62" s="85">
        <f t="shared" si="16"/>
        <v>0</v>
      </c>
      <c r="I62" s="86">
        <f t="shared" si="16"/>
        <v>225326</v>
      </c>
    </row>
    <row r="63" spans="1:9" x14ac:dyDescent="0.2">
      <c r="A63" s="73" t="s">
        <v>132</v>
      </c>
      <c r="B63" s="74" t="s">
        <v>34</v>
      </c>
      <c r="C63" s="114">
        <f>C64+C67+C68+C71</f>
        <v>19763</v>
      </c>
      <c r="D63" s="114">
        <f>D64+D68+D71+D69</f>
        <v>44953</v>
      </c>
      <c r="E63" s="114">
        <f>E64+E68+E71</f>
        <v>3452</v>
      </c>
      <c r="F63" s="114">
        <f>C63+D63+E63</f>
        <v>68168</v>
      </c>
      <c r="G63" s="114">
        <f t="shared" ref="G63:H63" si="17">G64+G67+G68+G71</f>
        <v>0</v>
      </c>
      <c r="H63" s="114">
        <f t="shared" si="17"/>
        <v>0</v>
      </c>
      <c r="I63" s="114">
        <f>F63+G63+H63</f>
        <v>68168</v>
      </c>
    </row>
    <row r="64" spans="1:9" x14ac:dyDescent="0.2">
      <c r="A64" s="33" t="s">
        <v>133</v>
      </c>
      <c r="B64" s="25" t="s">
        <v>35</v>
      </c>
      <c r="C64" s="62">
        <v>19500</v>
      </c>
      <c r="D64" s="62">
        <v>3000</v>
      </c>
      <c r="E64" s="62">
        <v>3000</v>
      </c>
      <c r="F64" s="89">
        <f t="shared" ref="F64:F75" si="18">C64+D64+E64</f>
        <v>25500</v>
      </c>
      <c r="G64" s="88"/>
      <c r="H64" s="103"/>
      <c r="I64" s="88">
        <f t="shared" ref="I64:I75" si="19">F64+G64+H64</f>
        <v>25500</v>
      </c>
    </row>
    <row r="65" spans="1:9" x14ac:dyDescent="0.2">
      <c r="A65" s="33" t="s">
        <v>134</v>
      </c>
      <c r="B65" s="25" t="s">
        <v>135</v>
      </c>
      <c r="C65" s="62"/>
      <c r="D65" s="62"/>
      <c r="E65" s="62"/>
      <c r="F65" s="89">
        <f t="shared" si="18"/>
        <v>0</v>
      </c>
      <c r="G65" s="88"/>
      <c r="H65" s="103"/>
      <c r="I65" s="88">
        <f t="shared" si="19"/>
        <v>0</v>
      </c>
    </row>
    <row r="66" spans="1:9" x14ac:dyDescent="0.2">
      <c r="A66" s="33" t="s">
        <v>136</v>
      </c>
      <c r="B66" s="25" t="s">
        <v>137</v>
      </c>
      <c r="C66" s="62"/>
      <c r="D66" s="62"/>
      <c r="E66" s="62"/>
      <c r="F66" s="89">
        <f t="shared" si="18"/>
        <v>0</v>
      </c>
      <c r="G66" s="88"/>
      <c r="H66" s="103"/>
      <c r="I66" s="88">
        <f t="shared" si="19"/>
        <v>0</v>
      </c>
    </row>
    <row r="67" spans="1:9" x14ac:dyDescent="0.2">
      <c r="A67" s="33" t="s">
        <v>138</v>
      </c>
      <c r="B67" s="25" t="s">
        <v>139</v>
      </c>
      <c r="C67" s="62">
        <v>1910</v>
      </c>
      <c r="D67" s="62"/>
      <c r="E67" s="62"/>
      <c r="F67" s="89">
        <f t="shared" si="18"/>
        <v>1910</v>
      </c>
      <c r="G67" s="88"/>
      <c r="H67" s="103"/>
      <c r="I67" s="88">
        <f t="shared" si="19"/>
        <v>1910</v>
      </c>
    </row>
    <row r="68" spans="1:9" x14ac:dyDescent="0.2">
      <c r="A68" s="33" t="s">
        <v>140</v>
      </c>
      <c r="B68" s="25" t="s">
        <v>36</v>
      </c>
      <c r="C68" s="62">
        <v>-1647</v>
      </c>
      <c r="D68" s="62">
        <v>10807</v>
      </c>
      <c r="E68" s="62">
        <v>452</v>
      </c>
      <c r="F68" s="89">
        <f t="shared" si="18"/>
        <v>9612</v>
      </c>
      <c r="G68" s="88"/>
      <c r="H68" s="63"/>
      <c r="I68" s="88">
        <f t="shared" si="19"/>
        <v>9612</v>
      </c>
    </row>
    <row r="69" spans="1:9" x14ac:dyDescent="0.2">
      <c r="A69" s="33" t="s">
        <v>141</v>
      </c>
      <c r="B69" s="25" t="s">
        <v>37</v>
      </c>
      <c r="C69" s="62"/>
      <c r="D69" s="62">
        <v>31146</v>
      </c>
      <c r="E69" s="62"/>
      <c r="F69" s="89">
        <f t="shared" si="18"/>
        <v>31146</v>
      </c>
      <c r="G69" s="63"/>
      <c r="H69" s="103"/>
      <c r="I69" s="88">
        <f t="shared" si="19"/>
        <v>31146</v>
      </c>
    </row>
    <row r="70" spans="1:9" s="105" customFormat="1" x14ac:dyDescent="0.2">
      <c r="A70" s="101" t="s">
        <v>142</v>
      </c>
      <c r="B70" s="102" t="s">
        <v>143</v>
      </c>
      <c r="C70" s="62"/>
      <c r="D70" s="62"/>
      <c r="E70" s="62"/>
      <c r="F70" s="89">
        <f t="shared" si="18"/>
        <v>0</v>
      </c>
      <c r="G70" s="63"/>
      <c r="H70" s="103"/>
      <c r="I70" s="88">
        <f t="shared" si="19"/>
        <v>0</v>
      </c>
    </row>
    <row r="71" spans="1:9" s="105" customFormat="1" x14ac:dyDescent="0.2">
      <c r="A71" s="101" t="s">
        <v>144</v>
      </c>
      <c r="B71" s="102" t="s">
        <v>247</v>
      </c>
      <c r="C71" s="62"/>
      <c r="D71" s="62"/>
      <c r="E71" s="62"/>
      <c r="F71" s="89">
        <f>C71+D71+E71</f>
        <v>0</v>
      </c>
      <c r="G71" s="63"/>
      <c r="H71" s="103"/>
      <c r="I71" s="88">
        <f>F71+G71+H71</f>
        <v>0</v>
      </c>
    </row>
    <row r="72" spans="1:9" x14ac:dyDescent="0.2">
      <c r="A72" s="32" t="s">
        <v>145</v>
      </c>
      <c r="B72" s="24" t="s">
        <v>146</v>
      </c>
      <c r="C72" s="64">
        <f t="shared" ref="C72:I72" si="20">SUM(C73:C75)</f>
        <v>0</v>
      </c>
      <c r="D72" s="64">
        <f t="shared" si="20"/>
        <v>0</v>
      </c>
      <c r="E72" s="64">
        <f t="shared" si="20"/>
        <v>0</v>
      </c>
      <c r="F72" s="64">
        <f t="shared" si="20"/>
        <v>0</v>
      </c>
      <c r="G72" s="64">
        <f t="shared" si="20"/>
        <v>0</v>
      </c>
      <c r="H72" s="64">
        <f t="shared" si="20"/>
        <v>0</v>
      </c>
      <c r="I72" s="64">
        <f t="shared" si="20"/>
        <v>0</v>
      </c>
    </row>
    <row r="73" spans="1:9" x14ac:dyDescent="0.2">
      <c r="A73" s="33" t="s">
        <v>147</v>
      </c>
      <c r="B73" s="25" t="s">
        <v>148</v>
      </c>
      <c r="C73" s="62"/>
      <c r="D73" s="62"/>
      <c r="E73" s="62"/>
      <c r="F73" s="89">
        <f t="shared" si="18"/>
        <v>0</v>
      </c>
      <c r="G73" s="63"/>
      <c r="H73" s="103"/>
      <c r="I73" s="88">
        <f t="shared" si="19"/>
        <v>0</v>
      </c>
    </row>
    <row r="74" spans="1:9" x14ac:dyDescent="0.2">
      <c r="A74" s="33" t="s">
        <v>149</v>
      </c>
      <c r="B74" s="25" t="s">
        <v>150</v>
      </c>
      <c r="C74" s="62"/>
      <c r="D74" s="62"/>
      <c r="E74" s="62"/>
      <c r="F74" s="89">
        <f t="shared" si="18"/>
        <v>0</v>
      </c>
      <c r="G74" s="63"/>
      <c r="H74" s="103"/>
      <c r="I74" s="88">
        <f t="shared" si="19"/>
        <v>0</v>
      </c>
    </row>
    <row r="75" spans="1:9" x14ac:dyDescent="0.2">
      <c r="A75" s="33" t="s">
        <v>151</v>
      </c>
      <c r="B75" s="25" t="s">
        <v>152</v>
      </c>
      <c r="C75" s="62"/>
      <c r="D75" s="62"/>
      <c r="E75" s="62"/>
      <c r="F75" s="89">
        <f t="shared" si="18"/>
        <v>0</v>
      </c>
      <c r="G75" s="63"/>
      <c r="H75" s="103"/>
      <c r="I75" s="88">
        <f t="shared" si="19"/>
        <v>0</v>
      </c>
    </row>
    <row r="76" spans="1:9" x14ac:dyDescent="0.2">
      <c r="A76" s="32" t="s">
        <v>153</v>
      </c>
      <c r="B76" s="24" t="s">
        <v>39</v>
      </c>
      <c r="C76" s="64">
        <f t="shared" ref="C76:H76" si="21">SUM(C77+C81+C90)</f>
        <v>95784</v>
      </c>
      <c r="D76" s="64">
        <f t="shared" si="21"/>
        <v>31963</v>
      </c>
      <c r="E76" s="64">
        <f t="shared" ref="E76" si="22">SUM(E77+E81+E90)</f>
        <v>4581</v>
      </c>
      <c r="F76" s="64">
        <f t="shared" si="21"/>
        <v>132328</v>
      </c>
      <c r="G76" s="64">
        <f t="shared" si="21"/>
        <v>0</v>
      </c>
      <c r="H76" s="64">
        <f t="shared" si="21"/>
        <v>0</v>
      </c>
      <c r="I76" s="64">
        <f>F76-G76-H76</f>
        <v>132328</v>
      </c>
    </row>
    <row r="77" spans="1:9" x14ac:dyDescent="0.2">
      <c r="A77" s="33" t="s">
        <v>154</v>
      </c>
      <c r="B77" s="25" t="s">
        <v>155</v>
      </c>
      <c r="C77" s="62">
        <f t="shared" ref="C77:I77" si="23">SUM(C78:C80)</f>
        <v>0</v>
      </c>
      <c r="D77" s="62">
        <f t="shared" si="23"/>
        <v>0</v>
      </c>
      <c r="E77" s="62">
        <f t="shared" si="23"/>
        <v>0</v>
      </c>
      <c r="F77" s="62">
        <f t="shared" si="23"/>
        <v>0</v>
      </c>
      <c r="G77" s="57">
        <f t="shared" si="23"/>
        <v>0</v>
      </c>
      <c r="H77" s="57">
        <f t="shared" si="23"/>
        <v>0</v>
      </c>
      <c r="I77" s="57">
        <f t="shared" si="23"/>
        <v>0</v>
      </c>
    </row>
    <row r="78" spans="1:9" x14ac:dyDescent="0.2">
      <c r="A78" s="33" t="s">
        <v>156</v>
      </c>
      <c r="B78" s="25" t="s">
        <v>157</v>
      </c>
      <c r="C78" s="64"/>
      <c r="D78" s="64"/>
      <c r="E78" s="64"/>
      <c r="F78" s="89">
        <f t="shared" ref="F78:F103" si="24">C78+D78+E78</f>
        <v>0</v>
      </c>
      <c r="G78" s="57"/>
      <c r="H78" s="65"/>
      <c r="I78" s="88">
        <f t="shared" ref="I78:I103" si="25">F78+G78+H78</f>
        <v>0</v>
      </c>
    </row>
    <row r="79" spans="1:9" x14ac:dyDescent="0.2">
      <c r="A79" s="33" t="s">
        <v>158</v>
      </c>
      <c r="B79" s="25" t="s">
        <v>159</v>
      </c>
      <c r="C79" s="64"/>
      <c r="D79" s="64"/>
      <c r="E79" s="64"/>
      <c r="F79" s="89">
        <f t="shared" si="24"/>
        <v>0</v>
      </c>
      <c r="G79" s="57"/>
      <c r="H79" s="65"/>
      <c r="I79" s="88">
        <f t="shared" si="25"/>
        <v>0</v>
      </c>
    </row>
    <row r="80" spans="1:9" x14ac:dyDescent="0.2">
      <c r="A80" s="33" t="s">
        <v>160</v>
      </c>
      <c r="B80" s="25" t="s">
        <v>161</v>
      </c>
      <c r="C80" s="62"/>
      <c r="D80" s="62"/>
      <c r="E80" s="62"/>
      <c r="F80" s="89">
        <f t="shared" si="24"/>
        <v>0</v>
      </c>
      <c r="G80" s="57"/>
      <c r="H80" s="65"/>
      <c r="I80" s="88">
        <f t="shared" si="25"/>
        <v>0</v>
      </c>
    </row>
    <row r="81" spans="1:9" x14ac:dyDescent="0.2">
      <c r="A81" s="33" t="s">
        <v>162</v>
      </c>
      <c r="B81" s="25" t="s">
        <v>163</v>
      </c>
      <c r="C81" s="62">
        <f>SUM(C82:C89)</f>
        <v>0</v>
      </c>
      <c r="D81" s="62">
        <f>SUM(D82:D89)</f>
        <v>0</v>
      </c>
      <c r="E81" s="62">
        <f>SUM(E82:E89)</f>
        <v>0</v>
      </c>
      <c r="F81" s="89">
        <f>C81+D81</f>
        <v>0</v>
      </c>
      <c r="G81" s="62">
        <f>SUM(G82:G89)</f>
        <v>0</v>
      </c>
      <c r="H81" s="62">
        <f t="shared" ref="H81:I81" si="26">SUM(H82:H89)</f>
        <v>0</v>
      </c>
      <c r="I81" s="62">
        <f t="shared" si="26"/>
        <v>0</v>
      </c>
    </row>
    <row r="82" spans="1:9" x14ac:dyDescent="0.2">
      <c r="A82" s="33" t="s">
        <v>164</v>
      </c>
      <c r="B82" s="25" t="s">
        <v>165</v>
      </c>
      <c r="C82" s="62"/>
      <c r="D82" s="62"/>
      <c r="E82" s="62"/>
      <c r="F82" s="89">
        <f t="shared" si="24"/>
        <v>0</v>
      </c>
      <c r="G82" s="57"/>
      <c r="H82" s="65"/>
      <c r="I82" s="88">
        <f t="shared" si="25"/>
        <v>0</v>
      </c>
    </row>
    <row r="83" spans="1:9" x14ac:dyDescent="0.2">
      <c r="A83" s="33" t="s">
        <v>166</v>
      </c>
      <c r="B83" s="25" t="s">
        <v>167</v>
      </c>
      <c r="C83" s="62"/>
      <c r="D83" s="62"/>
      <c r="E83" s="62"/>
      <c r="F83" s="89">
        <f t="shared" si="24"/>
        <v>0</v>
      </c>
      <c r="G83" s="57"/>
      <c r="H83" s="65"/>
      <c r="I83" s="88">
        <f t="shared" si="25"/>
        <v>0</v>
      </c>
    </row>
    <row r="84" spans="1:9" x14ac:dyDescent="0.2">
      <c r="A84" s="33" t="s">
        <v>168</v>
      </c>
      <c r="B84" s="25" t="s">
        <v>169</v>
      </c>
      <c r="C84" s="62"/>
      <c r="D84" s="62"/>
      <c r="E84" s="62"/>
      <c r="F84" s="89">
        <f t="shared" si="24"/>
        <v>0</v>
      </c>
      <c r="G84" s="57"/>
      <c r="H84" s="65"/>
      <c r="I84" s="88">
        <f t="shared" si="25"/>
        <v>0</v>
      </c>
    </row>
    <row r="85" spans="1:9" x14ac:dyDescent="0.2">
      <c r="A85" s="33" t="s">
        <v>170</v>
      </c>
      <c r="B85" s="25" t="s">
        <v>171</v>
      </c>
      <c r="C85" s="62"/>
      <c r="D85" s="62"/>
      <c r="E85" s="62"/>
      <c r="F85" s="89">
        <f t="shared" si="24"/>
        <v>0</v>
      </c>
      <c r="G85" s="57"/>
      <c r="H85" s="65"/>
      <c r="I85" s="88">
        <f t="shared" si="25"/>
        <v>0</v>
      </c>
    </row>
    <row r="86" spans="1:9" x14ac:dyDescent="0.2">
      <c r="A86" s="33" t="s">
        <v>172</v>
      </c>
      <c r="B86" s="25" t="s">
        <v>173</v>
      </c>
      <c r="C86" s="62"/>
      <c r="D86" s="62"/>
      <c r="E86" s="62"/>
      <c r="F86" s="89">
        <f t="shared" si="24"/>
        <v>0</v>
      </c>
      <c r="G86" s="57"/>
      <c r="H86" s="65"/>
      <c r="I86" s="88">
        <f t="shared" si="25"/>
        <v>0</v>
      </c>
    </row>
    <row r="87" spans="1:9" x14ac:dyDescent="0.2">
      <c r="A87" s="33" t="s">
        <v>174</v>
      </c>
      <c r="B87" s="25" t="s">
        <v>175</v>
      </c>
      <c r="C87" s="62"/>
      <c r="D87" s="62"/>
      <c r="E87" s="62"/>
      <c r="F87" s="89">
        <f t="shared" si="24"/>
        <v>0</v>
      </c>
      <c r="G87" s="57"/>
      <c r="H87" s="65"/>
      <c r="I87" s="88">
        <f t="shared" si="25"/>
        <v>0</v>
      </c>
    </row>
    <row r="88" spans="1:9" x14ac:dyDescent="0.2">
      <c r="A88" s="33" t="s">
        <v>176</v>
      </c>
      <c r="B88" s="25" t="s">
        <v>177</v>
      </c>
      <c r="C88" s="62"/>
      <c r="D88" s="62"/>
      <c r="E88" s="62"/>
      <c r="F88" s="89">
        <f t="shared" si="24"/>
        <v>0</v>
      </c>
      <c r="G88" s="57"/>
      <c r="H88" s="65"/>
      <c r="I88" s="88">
        <f t="shared" si="25"/>
        <v>0</v>
      </c>
    </row>
    <row r="89" spans="1:9" x14ac:dyDescent="0.2">
      <c r="A89" s="33" t="s">
        <v>178</v>
      </c>
      <c r="B89" s="25" t="s">
        <v>179</v>
      </c>
      <c r="C89" s="62"/>
      <c r="D89" s="62"/>
      <c r="E89" s="62"/>
      <c r="F89" s="89">
        <f t="shared" si="24"/>
        <v>0</v>
      </c>
      <c r="G89" s="57"/>
      <c r="H89" s="65"/>
      <c r="I89" s="88">
        <f t="shared" si="25"/>
        <v>0</v>
      </c>
    </row>
    <row r="90" spans="1:9" x14ac:dyDescent="0.2">
      <c r="A90" s="33" t="s">
        <v>180</v>
      </c>
      <c r="B90" s="25" t="s">
        <v>40</v>
      </c>
      <c r="C90" s="62">
        <f t="shared" ref="C90:I90" si="27">SUM(C91:C99)</f>
        <v>95784</v>
      </c>
      <c r="D90" s="62">
        <f t="shared" si="27"/>
        <v>31963</v>
      </c>
      <c r="E90" s="62">
        <f t="shared" ref="E90" si="28">SUM(E91:E99)</f>
        <v>4581</v>
      </c>
      <c r="F90" s="62">
        <f t="shared" si="27"/>
        <v>132328</v>
      </c>
      <c r="G90" s="62">
        <f t="shared" si="27"/>
        <v>0</v>
      </c>
      <c r="H90" s="62">
        <f t="shared" si="27"/>
        <v>0</v>
      </c>
      <c r="I90" s="62">
        <f t="shared" si="27"/>
        <v>132328</v>
      </c>
    </row>
    <row r="91" spans="1:9" x14ac:dyDescent="0.2">
      <c r="A91" s="33" t="s">
        <v>181</v>
      </c>
      <c r="B91" s="25" t="s">
        <v>41</v>
      </c>
      <c r="C91" s="62"/>
      <c r="D91" s="62"/>
      <c r="E91" s="62"/>
      <c r="F91" s="89">
        <f t="shared" si="24"/>
        <v>0</v>
      </c>
      <c r="G91" s="57"/>
      <c r="H91" s="65"/>
      <c r="I91" s="88">
        <f t="shared" si="25"/>
        <v>0</v>
      </c>
    </row>
    <row r="92" spans="1:9" x14ac:dyDescent="0.2">
      <c r="A92" s="33" t="s">
        <v>182</v>
      </c>
      <c r="B92" s="25" t="s">
        <v>183</v>
      </c>
      <c r="C92" s="62"/>
      <c r="D92" s="62"/>
      <c r="E92" s="62"/>
      <c r="F92" s="89">
        <f t="shared" si="24"/>
        <v>0</v>
      </c>
      <c r="G92" s="57"/>
      <c r="H92" s="65"/>
      <c r="I92" s="88">
        <f t="shared" si="25"/>
        <v>0</v>
      </c>
    </row>
    <row r="93" spans="1:9" x14ac:dyDescent="0.2">
      <c r="A93" s="33" t="s">
        <v>184</v>
      </c>
      <c r="B93" s="25" t="s">
        <v>42</v>
      </c>
      <c r="C93" s="62"/>
      <c r="D93" s="62">
        <v>8</v>
      </c>
      <c r="E93" s="62"/>
      <c r="F93" s="89">
        <f t="shared" si="24"/>
        <v>8</v>
      </c>
      <c r="G93" s="57"/>
      <c r="H93" s="65"/>
      <c r="I93" s="88">
        <f t="shared" si="25"/>
        <v>8</v>
      </c>
    </row>
    <row r="94" spans="1:9" x14ac:dyDescent="0.2">
      <c r="A94" s="33" t="s">
        <v>185</v>
      </c>
      <c r="B94" s="25" t="s">
        <v>43</v>
      </c>
      <c r="C94" s="62"/>
      <c r="D94" s="62"/>
      <c r="E94" s="62"/>
      <c r="F94" s="89">
        <f t="shared" si="24"/>
        <v>0</v>
      </c>
      <c r="G94" s="57"/>
      <c r="H94" s="65"/>
      <c r="I94" s="88">
        <f t="shared" si="25"/>
        <v>0</v>
      </c>
    </row>
    <row r="95" spans="1:9" x14ac:dyDescent="0.2">
      <c r="A95" s="33" t="s">
        <v>186</v>
      </c>
      <c r="B95" s="25" t="s">
        <v>44</v>
      </c>
      <c r="C95" s="62">
        <v>13763</v>
      </c>
      <c r="D95" s="62">
        <v>18078</v>
      </c>
      <c r="E95" s="62">
        <v>418</v>
      </c>
      <c r="F95" s="89">
        <f t="shared" si="24"/>
        <v>32259</v>
      </c>
      <c r="G95" s="89"/>
      <c r="H95" s="89"/>
      <c r="I95" s="88">
        <f t="shared" si="25"/>
        <v>32259</v>
      </c>
    </row>
    <row r="96" spans="1:9" x14ac:dyDescent="0.2">
      <c r="A96" s="33" t="s">
        <v>187</v>
      </c>
      <c r="B96" s="25" t="s">
        <v>188</v>
      </c>
      <c r="C96" s="62"/>
      <c r="D96" s="62"/>
      <c r="E96" s="62"/>
      <c r="F96" s="89">
        <f t="shared" si="24"/>
        <v>0</v>
      </c>
      <c r="G96" s="63"/>
      <c r="H96" s="65"/>
      <c r="I96" s="88">
        <f t="shared" si="25"/>
        <v>0</v>
      </c>
    </row>
    <row r="97" spans="1:9" x14ac:dyDescent="0.2">
      <c r="A97" s="33" t="s">
        <v>189</v>
      </c>
      <c r="B97" s="25" t="s">
        <v>45</v>
      </c>
      <c r="C97" s="62"/>
      <c r="D97" s="62"/>
      <c r="E97" s="62"/>
      <c r="F97" s="89">
        <f t="shared" si="24"/>
        <v>0</v>
      </c>
      <c r="G97" s="57"/>
      <c r="H97" s="65"/>
      <c r="I97" s="88">
        <f t="shared" si="25"/>
        <v>0</v>
      </c>
    </row>
    <row r="98" spans="1:9" x14ac:dyDescent="0.2">
      <c r="A98" s="33" t="s">
        <v>190</v>
      </c>
      <c r="B98" s="25" t="s">
        <v>191</v>
      </c>
      <c r="C98" s="62"/>
      <c r="D98" s="62"/>
      <c r="E98" s="62"/>
      <c r="F98" s="89">
        <f t="shared" si="24"/>
        <v>0</v>
      </c>
      <c r="G98" s="57"/>
      <c r="H98" s="65"/>
      <c r="I98" s="88">
        <f t="shared" si="25"/>
        <v>0</v>
      </c>
    </row>
    <row r="99" spans="1:9" x14ac:dyDescent="0.2">
      <c r="A99" s="33" t="s">
        <v>192</v>
      </c>
      <c r="B99" s="25" t="s">
        <v>46</v>
      </c>
      <c r="C99" s="62">
        <v>82021</v>
      </c>
      <c r="D99" s="62">
        <v>13877</v>
      </c>
      <c r="E99" s="62">
        <v>4163</v>
      </c>
      <c r="F99" s="89">
        <f t="shared" si="24"/>
        <v>100061</v>
      </c>
      <c r="G99" s="57"/>
      <c r="H99" s="65"/>
      <c r="I99" s="88">
        <f t="shared" si="25"/>
        <v>100061</v>
      </c>
    </row>
    <row r="100" spans="1:9" x14ac:dyDescent="0.2">
      <c r="A100" s="32" t="s">
        <v>193</v>
      </c>
      <c r="B100" s="24" t="s">
        <v>47</v>
      </c>
      <c r="C100" s="64">
        <f t="shared" ref="C100:I100" si="29">SUM(C101:C103)</f>
        <v>20979</v>
      </c>
      <c r="D100" s="64">
        <f t="shared" si="29"/>
        <v>3169</v>
      </c>
      <c r="E100" s="64">
        <f t="shared" ref="E100" si="30">SUM(E101:E103)</f>
        <v>681</v>
      </c>
      <c r="F100" s="64">
        <f t="shared" si="29"/>
        <v>24829</v>
      </c>
      <c r="G100" s="64">
        <f t="shared" si="29"/>
        <v>0</v>
      </c>
      <c r="H100" s="64">
        <f t="shared" si="29"/>
        <v>0</v>
      </c>
      <c r="I100" s="64">
        <f t="shared" si="29"/>
        <v>24829</v>
      </c>
    </row>
    <row r="101" spans="1:9" x14ac:dyDescent="0.2">
      <c r="A101" s="33" t="s">
        <v>194</v>
      </c>
      <c r="B101" s="25" t="s">
        <v>48</v>
      </c>
      <c r="C101" s="62">
        <v>1786</v>
      </c>
      <c r="D101" s="62">
        <v>577</v>
      </c>
      <c r="E101" s="62"/>
      <c r="F101" s="89">
        <f t="shared" si="24"/>
        <v>2363</v>
      </c>
      <c r="G101" s="57"/>
      <c r="H101" s="65"/>
      <c r="I101" s="88">
        <f t="shared" si="25"/>
        <v>2363</v>
      </c>
    </row>
    <row r="102" spans="1:9" x14ac:dyDescent="0.2">
      <c r="A102" s="33" t="s">
        <v>195</v>
      </c>
      <c r="B102" s="25" t="s">
        <v>49</v>
      </c>
      <c r="C102" s="62">
        <v>417</v>
      </c>
      <c r="D102" s="62">
        <v>2592</v>
      </c>
      <c r="E102" s="62">
        <v>467</v>
      </c>
      <c r="F102" s="89">
        <f t="shared" si="24"/>
        <v>3476</v>
      </c>
      <c r="G102" s="57"/>
      <c r="H102" s="65"/>
      <c r="I102" s="88">
        <f t="shared" si="25"/>
        <v>3476</v>
      </c>
    </row>
    <row r="103" spans="1:9" ht="15" thickBot="1" x14ac:dyDescent="0.25">
      <c r="A103" s="34" t="s">
        <v>196</v>
      </c>
      <c r="B103" s="79" t="s">
        <v>50</v>
      </c>
      <c r="C103" s="62">
        <v>18776</v>
      </c>
      <c r="D103" s="62"/>
      <c r="E103" s="62">
        <v>214</v>
      </c>
      <c r="F103" s="89">
        <f t="shared" si="24"/>
        <v>18990</v>
      </c>
      <c r="G103" s="84"/>
      <c r="H103" s="83"/>
      <c r="I103" s="88">
        <f t="shared" si="25"/>
        <v>18990</v>
      </c>
    </row>
    <row r="104" spans="1:9" ht="15" thickBot="1" x14ac:dyDescent="0.25">
      <c r="A104" s="75" t="s">
        <v>197</v>
      </c>
      <c r="B104" s="82" t="s">
        <v>51</v>
      </c>
      <c r="C104" s="85">
        <f t="shared" ref="C104:H104" si="31">SUM(C63+C72+C76+C100)</f>
        <v>136526</v>
      </c>
      <c r="D104" s="85">
        <f>SUM(D63+D72+D76+D100)+1</f>
        <v>80086</v>
      </c>
      <c r="E104" s="85">
        <f t="shared" ref="E104" si="32">SUM(E63+E72+E76+E100)</f>
        <v>8714</v>
      </c>
      <c r="F104" s="85">
        <f>C104+D104+E104</f>
        <v>225326</v>
      </c>
      <c r="G104" s="85">
        <f t="shared" si="31"/>
        <v>0</v>
      </c>
      <c r="H104" s="85">
        <f t="shared" si="31"/>
        <v>0</v>
      </c>
      <c r="I104" s="86">
        <f>F104</f>
        <v>225326</v>
      </c>
    </row>
    <row r="105" spans="1:9" x14ac:dyDescent="0.2">
      <c r="A105" s="4"/>
      <c r="B105" s="4"/>
      <c r="C105" s="5"/>
    </row>
    <row r="106" spans="1:9" x14ac:dyDescent="0.2">
      <c r="A106" s="4"/>
      <c r="B106" s="4"/>
      <c r="C106" s="5"/>
    </row>
    <row r="107" spans="1:9" x14ac:dyDescent="0.2">
      <c r="A107" s="228" t="s">
        <v>634</v>
      </c>
      <c r="B107" s="228"/>
      <c r="C107" s="5"/>
      <c r="G107" s="47"/>
      <c r="H107" s="47"/>
    </row>
    <row r="108" spans="1:9" x14ac:dyDescent="0.2">
      <c r="G108" s="232" t="s">
        <v>198</v>
      </c>
      <c r="H108" s="233"/>
    </row>
    <row r="109" spans="1:9" x14ac:dyDescent="0.2">
      <c r="G109" s="230" t="s">
        <v>199</v>
      </c>
      <c r="H109" s="230"/>
    </row>
  </sheetData>
  <mergeCells count="9">
    <mergeCell ref="A1:B1"/>
    <mergeCell ref="A2:B2"/>
    <mergeCell ref="A3:B3"/>
    <mergeCell ref="A107:B107"/>
    <mergeCell ref="G109:H109"/>
    <mergeCell ref="A6:I6"/>
    <mergeCell ref="A7:I7"/>
    <mergeCell ref="A8:I8"/>
    <mergeCell ref="G108:H108"/>
  </mergeCells>
  <phoneticPr fontId="1" type="noConversion"/>
  <printOptions horizontalCentered="1"/>
  <pageMargins left="0.19685039370078741" right="0.19685039370078741" top="0.19685039370078741" bottom="0.19685039370078741" header="0" footer="0"/>
  <pageSetup paperSize="9" scale="5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8"/>
  <sheetViews>
    <sheetView tabSelected="1" topLeftCell="A334" zoomScaleNormal="100" workbookViewId="0">
      <selection activeCell="B209" sqref="B209"/>
    </sheetView>
  </sheetViews>
  <sheetFormatPr defaultRowHeight="15" x14ac:dyDescent="0.25"/>
  <cols>
    <col min="1" max="1" width="9.140625" style="39"/>
    <col min="2" max="2" width="45.7109375" style="39" customWidth="1"/>
    <col min="3" max="3" width="36" style="40" customWidth="1"/>
    <col min="4" max="4" width="36.42578125" style="39" customWidth="1"/>
    <col min="5" max="5" width="13.85546875" style="39" customWidth="1"/>
    <col min="6" max="16384" width="9.140625" style="39"/>
  </cols>
  <sheetData>
    <row r="1" spans="1:8" x14ac:dyDescent="0.25">
      <c r="B1" s="42"/>
      <c r="E1" s="157"/>
      <c r="F1" s="158"/>
      <c r="G1" s="159"/>
      <c r="H1" s="159"/>
    </row>
    <row r="2" spans="1:8" x14ac:dyDescent="0.25">
      <c r="B2" s="43"/>
      <c r="E2" s="160"/>
      <c r="F2" s="161"/>
      <c r="G2" s="159"/>
      <c r="H2" s="159"/>
    </row>
    <row r="3" spans="1:8" x14ac:dyDescent="0.25">
      <c r="B3" s="43"/>
      <c r="E3" s="157"/>
      <c r="F3" s="158"/>
      <c r="G3" s="159"/>
      <c r="H3" s="159"/>
    </row>
    <row r="4" spans="1:8" s="45" customFormat="1" x14ac:dyDescent="0.25">
      <c r="A4" s="39"/>
      <c r="B4" s="175" t="s">
        <v>915</v>
      </c>
      <c r="C4" s="175"/>
      <c r="E4" s="176"/>
      <c r="F4" s="177"/>
      <c r="G4" s="167"/>
      <c r="H4" s="167"/>
    </row>
    <row r="5" spans="1:8" s="45" customFormat="1" x14ac:dyDescent="0.25">
      <c r="A5" s="39"/>
      <c r="B5" s="209" t="s">
        <v>916</v>
      </c>
      <c r="C5" s="209"/>
      <c r="E5" s="162"/>
      <c r="F5" s="161"/>
      <c r="G5" s="167"/>
      <c r="H5" s="167"/>
    </row>
    <row r="6" spans="1:8" x14ac:dyDescent="0.25">
      <c r="B6" s="228"/>
      <c r="C6" s="228"/>
      <c r="E6" s="162"/>
      <c r="F6" s="161"/>
      <c r="G6" s="159"/>
      <c r="H6" s="159"/>
    </row>
    <row r="7" spans="1:8" s="45" customFormat="1" x14ac:dyDescent="0.25">
      <c r="A7" s="39"/>
      <c r="B7" s="210" t="s">
        <v>917</v>
      </c>
      <c r="C7" s="213"/>
      <c r="E7" s="162"/>
      <c r="F7" s="161"/>
      <c r="G7" s="167"/>
      <c r="H7" s="167"/>
    </row>
    <row r="8" spans="1:8" s="45" customFormat="1" x14ac:dyDescent="0.25">
      <c r="A8" s="39"/>
      <c r="B8" s="184" t="s">
        <v>954</v>
      </c>
      <c r="C8" s="214"/>
      <c r="E8" s="162"/>
      <c r="F8" s="161"/>
      <c r="G8" s="167"/>
      <c r="H8" s="167"/>
    </row>
    <row r="9" spans="1:8" ht="15.75" x14ac:dyDescent="0.25">
      <c r="B9" s="26"/>
      <c r="C9" s="23"/>
      <c r="E9" s="162"/>
      <c r="F9" s="161"/>
      <c r="G9" s="159"/>
      <c r="H9" s="159"/>
    </row>
    <row r="10" spans="1:8" ht="19.5" x14ac:dyDescent="0.3">
      <c r="B10" s="238"/>
      <c r="C10" s="238"/>
      <c r="E10" s="162"/>
      <c r="F10" s="161"/>
      <c r="G10" s="159"/>
      <c r="H10" s="159"/>
    </row>
    <row r="11" spans="1:8" ht="19.5" x14ac:dyDescent="0.3">
      <c r="B11" s="244" t="s">
        <v>260</v>
      </c>
      <c r="C11" s="244"/>
      <c r="D11" s="87"/>
      <c r="E11" s="163"/>
      <c r="F11" s="164"/>
      <c r="G11" s="159"/>
      <c r="H11" s="159"/>
    </row>
    <row r="12" spans="1:8" ht="19.5" x14ac:dyDescent="0.3">
      <c r="B12" s="244" t="s">
        <v>964</v>
      </c>
      <c r="C12" s="244"/>
      <c r="D12" s="87"/>
      <c r="E12" s="165"/>
      <c r="F12" s="164"/>
      <c r="G12" s="159"/>
      <c r="H12" s="159"/>
    </row>
    <row r="13" spans="1:8" ht="15.75" thickBot="1" x14ac:dyDescent="0.3">
      <c r="B13" s="239" t="s">
        <v>959</v>
      </c>
      <c r="C13" s="240"/>
      <c r="E13" s="163"/>
      <c r="F13" s="164"/>
      <c r="G13" s="159"/>
      <c r="H13" s="159"/>
    </row>
    <row r="14" spans="1:8" s="44" customFormat="1" ht="27" customHeight="1" thickBot="1" x14ac:dyDescent="0.3">
      <c r="A14" s="282" t="s">
        <v>3</v>
      </c>
      <c r="B14" s="245" t="s">
        <v>1</v>
      </c>
      <c r="C14" s="117" t="s">
        <v>5</v>
      </c>
      <c r="E14" s="163"/>
      <c r="F14" s="164"/>
      <c r="G14" s="166"/>
      <c r="H14" s="166"/>
    </row>
    <row r="15" spans="1:8" s="45" customFormat="1" ht="15.75" thickBot="1" x14ac:dyDescent="0.3">
      <c r="A15" s="283" t="s">
        <v>968</v>
      </c>
      <c r="B15" s="246" t="s">
        <v>52</v>
      </c>
      <c r="C15" s="66">
        <f>C16+C19</f>
        <v>37957878</v>
      </c>
      <c r="E15" s="163"/>
      <c r="F15" s="164"/>
      <c r="G15" s="167"/>
      <c r="H15" s="167"/>
    </row>
    <row r="16" spans="1:8" s="45" customFormat="1" x14ac:dyDescent="0.25">
      <c r="A16" s="284" t="s">
        <v>969</v>
      </c>
      <c r="B16" s="247" t="s">
        <v>203</v>
      </c>
      <c r="C16" s="68">
        <f>C17+C18</f>
        <v>19616</v>
      </c>
      <c r="E16" s="165"/>
      <c r="F16" s="164"/>
      <c r="G16" s="167"/>
      <c r="H16" s="167"/>
    </row>
    <row r="17" spans="1:8" s="45" customFormat="1" x14ac:dyDescent="0.25">
      <c r="A17" s="284" t="s">
        <v>970</v>
      </c>
      <c r="B17" s="248" t="s">
        <v>635</v>
      </c>
      <c r="C17" s="147">
        <v>9808</v>
      </c>
      <c r="E17" s="162"/>
      <c r="F17" s="161"/>
      <c r="G17" s="167"/>
      <c r="H17" s="167"/>
    </row>
    <row r="18" spans="1:8" s="45" customFormat="1" x14ac:dyDescent="0.25">
      <c r="A18" s="284" t="s">
        <v>971</v>
      </c>
      <c r="B18" s="248" t="s">
        <v>636</v>
      </c>
      <c r="C18" s="147">
        <v>9808</v>
      </c>
      <c r="E18" s="162"/>
      <c r="F18" s="161"/>
      <c r="G18" s="167"/>
      <c r="H18" s="167"/>
    </row>
    <row r="19" spans="1:8" s="45" customFormat="1" x14ac:dyDescent="0.25">
      <c r="A19" s="284" t="s">
        <v>972</v>
      </c>
      <c r="B19" s="249" t="s">
        <v>13</v>
      </c>
      <c r="C19" s="41">
        <f>C20+C23+C51+C240</f>
        <v>37938262</v>
      </c>
      <c r="E19" s="168"/>
      <c r="F19" s="169"/>
      <c r="G19" s="167"/>
      <c r="H19" s="167"/>
    </row>
    <row r="20" spans="1:8" s="45" customFormat="1" x14ac:dyDescent="0.25">
      <c r="A20" s="284" t="s">
        <v>973</v>
      </c>
      <c r="B20" s="249" t="s">
        <v>14</v>
      </c>
      <c r="C20" s="41">
        <f>SUM(C21:C22)</f>
        <v>2929132</v>
      </c>
      <c r="E20" s="162"/>
      <c r="F20" s="161"/>
      <c r="G20" s="167"/>
      <c r="H20" s="167"/>
    </row>
    <row r="21" spans="1:8" s="45" customFormat="1" x14ac:dyDescent="0.25">
      <c r="A21" s="284" t="s">
        <v>974</v>
      </c>
      <c r="B21" s="248" t="s">
        <v>637</v>
      </c>
      <c r="C21" s="147">
        <v>2600074</v>
      </c>
      <c r="E21" s="168"/>
      <c r="F21" s="169"/>
      <c r="G21" s="167"/>
      <c r="H21" s="167"/>
    </row>
    <row r="22" spans="1:8" s="45" customFormat="1" x14ac:dyDescent="0.25">
      <c r="A22" s="284" t="s">
        <v>975</v>
      </c>
      <c r="B22" s="248" t="s">
        <v>638</v>
      </c>
      <c r="C22" s="147">
        <v>329058</v>
      </c>
      <c r="E22" s="170"/>
      <c r="F22" s="164"/>
      <c r="G22" s="167"/>
      <c r="H22" s="167"/>
    </row>
    <row r="23" spans="1:8" ht="15.75" customHeight="1" x14ac:dyDescent="0.25">
      <c r="A23" s="284" t="s">
        <v>976</v>
      </c>
      <c r="B23" s="249" t="s">
        <v>204</v>
      </c>
      <c r="C23" s="41">
        <f>SUM(C24:C50)</f>
        <v>25585737</v>
      </c>
      <c r="E23" s="170"/>
      <c r="F23" s="164"/>
      <c r="G23" s="159"/>
      <c r="H23" s="159"/>
    </row>
    <row r="24" spans="1:8" x14ac:dyDescent="0.25">
      <c r="A24" s="284" t="s">
        <v>68</v>
      </c>
      <c r="B24" s="248" t="s">
        <v>639</v>
      </c>
      <c r="C24" s="154">
        <v>365258</v>
      </c>
      <c r="E24" s="170"/>
      <c r="F24" s="164"/>
      <c r="G24" s="159"/>
      <c r="H24" s="159"/>
    </row>
    <row r="25" spans="1:8" x14ac:dyDescent="0.25">
      <c r="A25" s="284" t="s">
        <v>69</v>
      </c>
      <c r="B25" s="248" t="s">
        <v>640</v>
      </c>
      <c r="C25" s="154">
        <v>1169342</v>
      </c>
      <c r="E25" s="170"/>
      <c r="F25" s="164"/>
      <c r="G25" s="159"/>
      <c r="H25" s="159"/>
    </row>
    <row r="26" spans="1:8" x14ac:dyDescent="0.25">
      <c r="A26" s="284" t="s">
        <v>70</v>
      </c>
      <c r="B26" s="248" t="s">
        <v>641</v>
      </c>
      <c r="C26" s="154">
        <v>415085</v>
      </c>
      <c r="E26" s="170"/>
      <c r="F26" s="164"/>
      <c r="G26" s="159"/>
      <c r="H26" s="159"/>
    </row>
    <row r="27" spans="1:8" x14ac:dyDescent="0.25">
      <c r="A27" s="284" t="s">
        <v>71</v>
      </c>
      <c r="B27" s="248" t="s">
        <v>642</v>
      </c>
      <c r="C27" s="154">
        <v>744864</v>
      </c>
      <c r="E27" s="162"/>
      <c r="F27" s="161"/>
      <c r="G27" s="159"/>
      <c r="H27" s="159"/>
    </row>
    <row r="28" spans="1:8" x14ac:dyDescent="0.25">
      <c r="A28" s="284" t="s">
        <v>72</v>
      </c>
      <c r="B28" s="248" t="s">
        <v>643</v>
      </c>
      <c r="C28" s="154">
        <v>1595091</v>
      </c>
      <c r="E28" s="168"/>
      <c r="F28" s="169"/>
      <c r="G28" s="159"/>
      <c r="H28" s="159"/>
    </row>
    <row r="29" spans="1:8" x14ac:dyDescent="0.25">
      <c r="A29" s="284" t="s">
        <v>74</v>
      </c>
      <c r="B29" s="248" t="s">
        <v>644</v>
      </c>
      <c r="C29" s="154">
        <v>103474</v>
      </c>
      <c r="E29" s="168"/>
      <c r="F29" s="164"/>
      <c r="G29" s="159"/>
      <c r="H29" s="159"/>
    </row>
    <row r="30" spans="1:8" x14ac:dyDescent="0.25">
      <c r="A30" s="284" t="s">
        <v>76</v>
      </c>
      <c r="B30" s="248" t="s">
        <v>645</v>
      </c>
      <c r="C30" s="154">
        <v>68983</v>
      </c>
      <c r="E30" s="162"/>
      <c r="F30" s="161"/>
      <c r="G30" s="159"/>
      <c r="H30" s="159"/>
    </row>
    <row r="31" spans="1:8" x14ac:dyDescent="0.25">
      <c r="A31" s="284" t="s">
        <v>78</v>
      </c>
      <c r="B31" s="248" t="s">
        <v>646</v>
      </c>
      <c r="C31" s="154">
        <v>103474</v>
      </c>
      <c r="E31" s="162"/>
      <c r="F31" s="161"/>
      <c r="G31" s="159"/>
      <c r="H31" s="159"/>
    </row>
    <row r="32" spans="1:8" x14ac:dyDescent="0.25">
      <c r="A32" s="284" t="s">
        <v>80</v>
      </c>
      <c r="B32" s="248" t="s">
        <v>647</v>
      </c>
      <c r="C32" s="154">
        <v>276912</v>
      </c>
      <c r="E32" s="162"/>
      <c r="F32" s="161"/>
      <c r="G32" s="159"/>
      <c r="H32" s="159"/>
    </row>
    <row r="33" spans="1:8" x14ac:dyDescent="0.25">
      <c r="A33" s="284" t="s">
        <v>81</v>
      </c>
      <c r="B33" s="248" t="s">
        <v>648</v>
      </c>
      <c r="C33" s="154">
        <v>178454</v>
      </c>
      <c r="E33" s="168"/>
      <c r="F33" s="169"/>
      <c r="G33" s="159"/>
      <c r="H33" s="159"/>
    </row>
    <row r="34" spans="1:8" x14ac:dyDescent="0.25">
      <c r="A34" s="284" t="s">
        <v>82</v>
      </c>
      <c r="B34" s="248" t="s">
        <v>649</v>
      </c>
      <c r="C34" s="154">
        <v>568198</v>
      </c>
      <c r="E34" s="162"/>
      <c r="F34" s="161"/>
      <c r="G34" s="159"/>
      <c r="H34" s="159"/>
    </row>
    <row r="35" spans="1:8" x14ac:dyDescent="0.25">
      <c r="A35" s="284" t="s">
        <v>84</v>
      </c>
      <c r="B35" s="248" t="s">
        <v>650</v>
      </c>
      <c r="C35" s="154">
        <v>376056</v>
      </c>
      <c r="E35" s="168"/>
      <c r="F35" s="164"/>
      <c r="G35" s="159"/>
      <c r="H35" s="159"/>
    </row>
    <row r="36" spans="1:8" x14ac:dyDescent="0.25">
      <c r="A36" s="284" t="s">
        <v>85</v>
      </c>
      <c r="B36" s="248" t="s">
        <v>651</v>
      </c>
      <c r="C36" s="154">
        <v>666701</v>
      </c>
      <c r="E36" s="162"/>
      <c r="F36" s="161"/>
      <c r="G36" s="159"/>
      <c r="H36" s="159"/>
    </row>
    <row r="37" spans="1:8" x14ac:dyDescent="0.25">
      <c r="A37" s="284" t="s">
        <v>87</v>
      </c>
      <c r="B37" s="248" t="s">
        <v>652</v>
      </c>
      <c r="C37" s="154">
        <v>515140</v>
      </c>
      <c r="E37" s="168"/>
      <c r="F37" s="164"/>
      <c r="G37" s="159"/>
      <c r="H37" s="159"/>
    </row>
    <row r="38" spans="1:8" x14ac:dyDescent="0.25">
      <c r="A38" s="284" t="s">
        <v>89</v>
      </c>
      <c r="B38" s="248" t="s">
        <v>653</v>
      </c>
      <c r="C38" s="154">
        <v>205806</v>
      </c>
      <c r="E38" s="162"/>
      <c r="F38" s="161"/>
      <c r="G38" s="159"/>
      <c r="H38" s="159"/>
    </row>
    <row r="39" spans="1:8" x14ac:dyDescent="0.25">
      <c r="A39" s="284" t="s">
        <v>91</v>
      </c>
      <c r="B39" s="248" t="s">
        <v>654</v>
      </c>
      <c r="C39" s="154">
        <v>533982</v>
      </c>
      <c r="E39" s="168"/>
      <c r="F39" s="164"/>
      <c r="G39" s="159"/>
      <c r="H39" s="159"/>
    </row>
    <row r="40" spans="1:8" x14ac:dyDescent="0.25">
      <c r="A40" s="284" t="s">
        <v>93</v>
      </c>
      <c r="B40" s="248" t="s">
        <v>655</v>
      </c>
      <c r="C40" s="154">
        <v>237590</v>
      </c>
      <c r="E40" s="162"/>
      <c r="F40" s="161"/>
      <c r="G40" s="159"/>
      <c r="H40" s="159"/>
    </row>
    <row r="41" spans="1:8" x14ac:dyDescent="0.25">
      <c r="A41" s="284" t="s">
        <v>94</v>
      </c>
      <c r="B41" s="248" t="s">
        <v>656</v>
      </c>
      <c r="C41" s="154">
        <v>2030211</v>
      </c>
      <c r="E41" s="162"/>
      <c r="F41" s="161"/>
      <c r="G41" s="159"/>
      <c r="H41" s="159"/>
    </row>
    <row r="42" spans="1:8" x14ac:dyDescent="0.25">
      <c r="A42" s="284" t="s">
        <v>95</v>
      </c>
      <c r="B42" s="248" t="s">
        <v>657</v>
      </c>
      <c r="C42" s="154">
        <v>1635416</v>
      </c>
      <c r="E42" s="168"/>
      <c r="F42" s="169"/>
      <c r="G42" s="159"/>
      <c r="H42" s="159"/>
    </row>
    <row r="43" spans="1:8" x14ac:dyDescent="0.25">
      <c r="A43" s="284" t="s">
        <v>96</v>
      </c>
      <c r="B43" s="248" t="s">
        <v>658</v>
      </c>
      <c r="C43" s="154">
        <v>8033981</v>
      </c>
      <c r="E43" s="168"/>
      <c r="F43" s="169"/>
      <c r="G43" s="159"/>
      <c r="H43" s="159"/>
    </row>
    <row r="44" spans="1:8" x14ac:dyDescent="0.25">
      <c r="A44" s="284" t="s">
        <v>97</v>
      </c>
      <c r="B44" s="248" t="s">
        <v>659</v>
      </c>
      <c r="C44" s="154">
        <v>1887785</v>
      </c>
      <c r="E44" s="168"/>
      <c r="F44" s="169"/>
      <c r="G44" s="159"/>
      <c r="H44" s="159"/>
    </row>
    <row r="45" spans="1:8" x14ac:dyDescent="0.25">
      <c r="A45" s="284" t="s">
        <v>99</v>
      </c>
      <c r="B45" s="248" t="s">
        <v>660</v>
      </c>
      <c r="C45" s="154">
        <v>972503</v>
      </c>
      <c r="E45" s="162"/>
      <c r="F45" s="161"/>
      <c r="G45" s="159"/>
      <c r="H45" s="159"/>
    </row>
    <row r="46" spans="1:8" x14ac:dyDescent="0.25">
      <c r="A46" s="284" t="s">
        <v>101</v>
      </c>
      <c r="B46" s="248" t="s">
        <v>661</v>
      </c>
      <c r="C46" s="154">
        <v>35137</v>
      </c>
      <c r="E46" s="162"/>
      <c r="F46" s="161"/>
      <c r="G46" s="159"/>
      <c r="H46" s="159"/>
    </row>
    <row r="47" spans="1:8" x14ac:dyDescent="0.25">
      <c r="A47" s="284" t="s">
        <v>102</v>
      </c>
      <c r="B47" s="248" t="s">
        <v>662</v>
      </c>
      <c r="C47" s="154">
        <v>747157</v>
      </c>
      <c r="E47" s="162"/>
      <c r="F47" s="161"/>
      <c r="G47" s="159"/>
      <c r="H47" s="159"/>
    </row>
    <row r="48" spans="1:8" x14ac:dyDescent="0.25">
      <c r="A48" s="284" t="s">
        <v>104</v>
      </c>
      <c r="B48" s="248" t="s">
        <v>663</v>
      </c>
      <c r="C48" s="154">
        <v>612803</v>
      </c>
      <c r="E48" s="168"/>
      <c r="F48" s="169"/>
      <c r="G48" s="159"/>
      <c r="H48" s="159"/>
    </row>
    <row r="49" spans="1:8" x14ac:dyDescent="0.25">
      <c r="A49" s="284" t="s">
        <v>105</v>
      </c>
      <c r="B49" s="248" t="s">
        <v>664</v>
      </c>
      <c r="C49" s="154">
        <v>695092</v>
      </c>
      <c r="E49" s="162"/>
      <c r="F49" s="161"/>
      <c r="G49" s="159"/>
      <c r="H49" s="159"/>
    </row>
    <row r="50" spans="1:8" x14ac:dyDescent="0.25">
      <c r="A50" s="284" t="s">
        <v>106</v>
      </c>
      <c r="B50" s="248" t="s">
        <v>665</v>
      </c>
      <c r="C50" s="154">
        <v>811242</v>
      </c>
      <c r="E50" s="162"/>
      <c r="F50" s="161"/>
      <c r="G50" s="159"/>
      <c r="H50" s="159"/>
    </row>
    <row r="51" spans="1:8" x14ac:dyDescent="0.25">
      <c r="A51" s="284" t="s">
        <v>108</v>
      </c>
      <c r="B51" s="250" t="s">
        <v>205</v>
      </c>
      <c r="C51" s="41">
        <f>C52+C53+C54+C55+C56+C57+C58+C59+C60+C61+C62+C63+C64+C66+C67+C68+C69+C70+C71+C72+C73+C74+C75+C76+C77+C78+C79+C80+C81+C82+C83+C84+C85+C86+C87+C88+C89+C90+C91+C92+C93+C94+C95+C96+C97+C98+C99+C100+C101+C102+C103+C104+C105+C106+C107+C108+C109+C110+C111+C112+C113+C114+C115+C116+C117+C118+C119+C120+C121+C122+C123+C124+C125+C126+C127+C128+C129+C130+C131+C132+C133+C134+C135+C136+C137+C138+C139+C140+C141+C142+C143+C144+C145+C146+C147+C148+C149+C150+C151+C152+C153+C154+C155+C156+C157+C158+C159+C160+C161+C162+C163+C164+C165+C166+C167+C168+C169+C170+C171+C172+C173+C174+C175+C176+C177+C178+C179+C180+C181+C182+C183+C184+C185+C186+C187+C189+C188+C190+C191+C192+C193+C194+C195+C196+C197+C198+C199+C200+C201+C202+C203+C204+C205+C206+C207+C208+C209+C210+C211+C212+C213+C214+C215+C216+C217+C218+C219+C220+C221+C222+C223+C224+C225+C226+C227+C228+C229+C230+C231+C232+C233+C234+C235+C236+C237+C238+C239</f>
        <v>5807094</v>
      </c>
      <c r="E51" s="162"/>
      <c r="F51" s="161"/>
      <c r="G51" s="159"/>
      <c r="H51" s="159"/>
    </row>
    <row r="52" spans="1:8" x14ac:dyDescent="0.25">
      <c r="A52" s="284" t="s">
        <v>110</v>
      </c>
      <c r="B52" s="248" t="s">
        <v>666</v>
      </c>
      <c r="C52" s="147">
        <v>0</v>
      </c>
      <c r="E52" s="165"/>
      <c r="F52" s="171"/>
      <c r="G52" s="159"/>
      <c r="H52" s="159"/>
    </row>
    <row r="53" spans="1:8" x14ac:dyDescent="0.25">
      <c r="A53" s="284" t="s">
        <v>112</v>
      </c>
      <c r="B53" s="248" t="s">
        <v>667</v>
      </c>
      <c r="C53" s="147">
        <v>0</v>
      </c>
      <c r="E53" s="165"/>
      <c r="F53" s="171"/>
      <c r="G53" s="159"/>
      <c r="H53" s="159"/>
    </row>
    <row r="54" spans="1:8" x14ac:dyDescent="0.25">
      <c r="A54" s="284" t="s">
        <v>113</v>
      </c>
      <c r="B54" s="248" t="s">
        <v>668</v>
      </c>
      <c r="C54" s="147">
        <v>0</v>
      </c>
      <c r="E54" s="165"/>
      <c r="F54" s="171"/>
      <c r="G54" s="159"/>
      <c r="H54" s="159"/>
    </row>
    <row r="55" spans="1:8" x14ac:dyDescent="0.25">
      <c r="A55" s="284" t="s">
        <v>115</v>
      </c>
      <c r="B55" s="248" t="s">
        <v>669</v>
      </c>
      <c r="C55" s="147">
        <v>0</v>
      </c>
      <c r="E55" s="165"/>
      <c r="F55" s="171"/>
      <c r="G55" s="159"/>
      <c r="H55" s="159"/>
    </row>
    <row r="56" spans="1:8" x14ac:dyDescent="0.25">
      <c r="A56" s="284" t="s">
        <v>117</v>
      </c>
      <c r="B56" s="248" t="s">
        <v>670</v>
      </c>
      <c r="C56" s="147">
        <v>0</v>
      </c>
      <c r="E56" s="165"/>
      <c r="F56" s="171"/>
      <c r="G56" s="159"/>
      <c r="H56" s="159"/>
    </row>
    <row r="57" spans="1:8" x14ac:dyDescent="0.25">
      <c r="A57" s="284" t="s">
        <v>119</v>
      </c>
      <c r="B57" s="248" t="s">
        <v>671</v>
      </c>
      <c r="C57" s="147">
        <v>0</v>
      </c>
      <c r="E57" s="165"/>
      <c r="F57" s="171"/>
      <c r="G57" s="159"/>
      <c r="H57" s="159"/>
    </row>
    <row r="58" spans="1:8" x14ac:dyDescent="0.25">
      <c r="A58" s="284" t="s">
        <v>121</v>
      </c>
      <c r="B58" s="248" t="s">
        <v>672</v>
      </c>
      <c r="C58" s="147">
        <v>62463</v>
      </c>
      <c r="E58" s="165"/>
      <c r="F58" s="171"/>
      <c r="G58" s="159"/>
      <c r="H58" s="159"/>
    </row>
    <row r="59" spans="1:8" x14ac:dyDescent="0.25">
      <c r="A59" s="284" t="s">
        <v>123</v>
      </c>
      <c r="B59" s="248" t="s">
        <v>673</v>
      </c>
      <c r="C59" s="147">
        <v>131329</v>
      </c>
      <c r="E59" s="163"/>
      <c r="F59" s="171"/>
      <c r="G59" s="159"/>
      <c r="H59" s="159"/>
    </row>
    <row r="60" spans="1:8" x14ac:dyDescent="0.25">
      <c r="A60" s="284" t="s">
        <v>124</v>
      </c>
      <c r="B60" s="248" t="s">
        <v>674</v>
      </c>
      <c r="C60" s="147">
        <v>0</v>
      </c>
      <c r="E60" s="165"/>
      <c r="F60" s="171"/>
      <c r="G60" s="159"/>
      <c r="H60" s="159"/>
    </row>
    <row r="61" spans="1:8" s="45" customFormat="1" x14ac:dyDescent="0.25">
      <c r="A61" s="284" t="s">
        <v>125</v>
      </c>
      <c r="B61" s="248" t="s">
        <v>675</v>
      </c>
      <c r="C61" s="147">
        <v>0</v>
      </c>
      <c r="E61" s="165"/>
      <c r="F61" s="171"/>
      <c r="G61" s="167"/>
      <c r="H61" s="167"/>
    </row>
    <row r="62" spans="1:8" x14ac:dyDescent="0.25">
      <c r="A62" s="284" t="s">
        <v>126</v>
      </c>
      <c r="B62" s="248" t="s">
        <v>676</v>
      </c>
      <c r="C62" s="147">
        <v>0</v>
      </c>
      <c r="E62" s="163"/>
      <c r="F62" s="171"/>
      <c r="G62" s="159"/>
      <c r="H62" s="159"/>
    </row>
    <row r="63" spans="1:8" x14ac:dyDescent="0.25">
      <c r="A63" s="284" t="s">
        <v>127</v>
      </c>
      <c r="B63" s="248" t="s">
        <v>677</v>
      </c>
      <c r="C63" s="147">
        <v>0</v>
      </c>
      <c r="E63" s="163"/>
      <c r="F63" s="171"/>
      <c r="G63" s="159"/>
      <c r="H63" s="159"/>
    </row>
    <row r="64" spans="1:8" x14ac:dyDescent="0.25">
      <c r="A64" s="284" t="s">
        <v>128</v>
      </c>
      <c r="B64" s="248" t="s">
        <v>678</v>
      </c>
      <c r="C64" s="147">
        <v>0</v>
      </c>
      <c r="E64" s="162"/>
      <c r="F64" s="161"/>
      <c r="G64" s="159"/>
      <c r="H64" s="159"/>
    </row>
    <row r="65" spans="1:8" x14ac:dyDescent="0.25">
      <c r="A65" s="284" t="s">
        <v>129</v>
      </c>
      <c r="B65" s="248" t="s">
        <v>679</v>
      </c>
      <c r="C65" s="147">
        <v>0</v>
      </c>
      <c r="E65" s="170"/>
      <c r="F65" s="164"/>
      <c r="G65" s="159"/>
      <c r="H65" s="159"/>
    </row>
    <row r="66" spans="1:8" x14ac:dyDescent="0.25">
      <c r="A66" s="284" t="s">
        <v>131</v>
      </c>
      <c r="B66" s="248" t="s">
        <v>680</v>
      </c>
      <c r="C66" s="147">
        <v>0</v>
      </c>
      <c r="E66" s="170"/>
      <c r="F66" s="164"/>
      <c r="G66" s="159"/>
      <c r="H66" s="159"/>
    </row>
    <row r="67" spans="1:8" x14ac:dyDescent="0.25">
      <c r="A67" s="284" t="s">
        <v>132</v>
      </c>
      <c r="B67" s="248" t="s">
        <v>681</v>
      </c>
      <c r="C67" s="147">
        <v>0</v>
      </c>
      <c r="E67" s="170"/>
      <c r="F67" s="171"/>
      <c r="G67" s="159"/>
      <c r="H67" s="159"/>
    </row>
    <row r="68" spans="1:8" x14ac:dyDescent="0.25">
      <c r="A68" s="284" t="s">
        <v>133</v>
      </c>
      <c r="B68" s="248" t="s">
        <v>682</v>
      </c>
      <c r="C68" s="147">
        <v>0</v>
      </c>
      <c r="E68" s="162"/>
      <c r="F68" s="161"/>
      <c r="G68" s="159"/>
      <c r="H68" s="159"/>
    </row>
    <row r="69" spans="1:8" x14ac:dyDescent="0.25">
      <c r="A69" s="284" t="s">
        <v>134</v>
      </c>
      <c r="B69" s="248" t="s">
        <v>683</v>
      </c>
      <c r="C69" s="147">
        <v>0</v>
      </c>
      <c r="E69" s="172"/>
      <c r="F69" s="172"/>
      <c r="G69" s="159"/>
      <c r="H69" s="159"/>
    </row>
    <row r="70" spans="1:8" x14ac:dyDescent="0.25">
      <c r="A70" s="284" t="s">
        <v>136</v>
      </c>
      <c r="B70" s="248" t="s">
        <v>684</v>
      </c>
      <c r="C70" s="147">
        <v>0</v>
      </c>
      <c r="E70" s="172"/>
      <c r="F70" s="172"/>
      <c r="G70" s="159"/>
      <c r="H70" s="159"/>
    </row>
    <row r="71" spans="1:8" x14ac:dyDescent="0.25">
      <c r="A71" s="284" t="s">
        <v>138</v>
      </c>
      <c r="B71" s="248" t="s">
        <v>685</v>
      </c>
      <c r="C71" s="147">
        <v>0</v>
      </c>
      <c r="E71" s="159"/>
      <c r="F71" s="172"/>
      <c r="G71" s="159"/>
      <c r="H71" s="159"/>
    </row>
    <row r="72" spans="1:8" x14ac:dyDescent="0.25">
      <c r="A72" s="284" t="s">
        <v>140</v>
      </c>
      <c r="B72" s="248" t="s">
        <v>686</v>
      </c>
      <c r="C72" s="147">
        <v>0</v>
      </c>
      <c r="E72" s="159"/>
      <c r="F72" s="173"/>
      <c r="G72" s="159"/>
      <c r="H72" s="159"/>
    </row>
    <row r="73" spans="1:8" x14ac:dyDescent="0.25">
      <c r="A73" s="284" t="s">
        <v>141</v>
      </c>
      <c r="B73" s="248" t="s">
        <v>687</v>
      </c>
      <c r="C73" s="147">
        <v>0</v>
      </c>
      <c r="E73" s="159"/>
      <c r="F73" s="139"/>
      <c r="G73" s="159"/>
      <c r="H73" s="159"/>
    </row>
    <row r="74" spans="1:8" x14ac:dyDescent="0.25">
      <c r="A74" s="284" t="s">
        <v>142</v>
      </c>
      <c r="B74" s="248" t="s">
        <v>688</v>
      </c>
      <c r="C74" s="147">
        <v>244707</v>
      </c>
      <c r="E74" s="159"/>
      <c r="F74" s="174"/>
      <c r="G74" s="159"/>
      <c r="H74" s="159"/>
    </row>
    <row r="75" spans="1:8" x14ac:dyDescent="0.25">
      <c r="A75" s="284" t="s">
        <v>144</v>
      </c>
      <c r="B75" s="248" t="s">
        <v>689</v>
      </c>
      <c r="C75" s="147">
        <v>0</v>
      </c>
      <c r="E75" s="159"/>
      <c r="F75" s="174"/>
      <c r="G75" s="159"/>
      <c r="H75" s="159"/>
    </row>
    <row r="76" spans="1:8" x14ac:dyDescent="0.25">
      <c r="A76" s="284" t="s">
        <v>145</v>
      </c>
      <c r="B76" s="248" t="s">
        <v>690</v>
      </c>
      <c r="C76" s="147">
        <v>0</v>
      </c>
      <c r="E76" s="159"/>
      <c r="F76" s="173"/>
      <c r="G76" s="159"/>
      <c r="H76" s="159"/>
    </row>
    <row r="77" spans="1:8" x14ac:dyDescent="0.25">
      <c r="A77" s="284" t="s">
        <v>147</v>
      </c>
      <c r="B77" s="248" t="s">
        <v>691</v>
      </c>
      <c r="C77" s="147">
        <v>0</v>
      </c>
      <c r="E77" s="159"/>
      <c r="F77" s="173"/>
      <c r="G77" s="159"/>
      <c r="H77" s="159"/>
    </row>
    <row r="78" spans="1:8" s="45" customFormat="1" x14ac:dyDescent="0.25">
      <c r="A78" s="284" t="s">
        <v>149</v>
      </c>
      <c r="B78" s="248" t="s">
        <v>692</v>
      </c>
      <c r="C78" s="147">
        <v>0</v>
      </c>
      <c r="E78" s="159"/>
      <c r="F78" s="173"/>
      <c r="G78" s="167"/>
      <c r="H78" s="167"/>
    </row>
    <row r="79" spans="1:8" s="45" customFormat="1" x14ac:dyDescent="0.25">
      <c r="A79" s="284" t="s">
        <v>151</v>
      </c>
      <c r="B79" s="248" t="s">
        <v>693</v>
      </c>
      <c r="C79" s="147">
        <v>0</v>
      </c>
      <c r="E79" s="159"/>
      <c r="F79" s="173"/>
      <c r="G79" s="167"/>
      <c r="H79" s="167"/>
    </row>
    <row r="80" spans="1:8" s="45" customFormat="1" x14ac:dyDescent="0.25">
      <c r="A80" s="284" t="s">
        <v>153</v>
      </c>
      <c r="B80" s="248" t="s">
        <v>694</v>
      </c>
      <c r="C80" s="147">
        <v>66685</v>
      </c>
      <c r="E80" s="159"/>
      <c r="F80" s="173"/>
      <c r="G80" s="167"/>
      <c r="H80" s="167"/>
    </row>
    <row r="81" spans="1:8" s="45" customFormat="1" x14ac:dyDescent="0.25">
      <c r="A81" s="284" t="s">
        <v>154</v>
      </c>
      <c r="B81" s="248" t="s">
        <v>695</v>
      </c>
      <c r="C81" s="147">
        <v>0</v>
      </c>
      <c r="E81" s="159"/>
      <c r="F81" s="173"/>
      <c r="G81" s="167"/>
      <c r="H81" s="167"/>
    </row>
    <row r="82" spans="1:8" s="45" customFormat="1" x14ac:dyDescent="0.25">
      <c r="A82" s="284" t="s">
        <v>156</v>
      </c>
      <c r="B82" s="248" t="s">
        <v>696</v>
      </c>
      <c r="C82" s="147">
        <v>0</v>
      </c>
      <c r="E82" s="159"/>
      <c r="F82" s="173"/>
      <c r="G82" s="167"/>
      <c r="H82" s="167"/>
    </row>
    <row r="83" spans="1:8" s="45" customFormat="1" x14ac:dyDescent="0.25">
      <c r="A83" s="284" t="s">
        <v>158</v>
      </c>
      <c r="B83" s="248" t="s">
        <v>697</v>
      </c>
      <c r="C83" s="147">
        <v>0</v>
      </c>
      <c r="E83" s="159"/>
      <c r="F83" s="173"/>
      <c r="G83" s="167"/>
      <c r="H83" s="167"/>
    </row>
    <row r="84" spans="1:8" s="45" customFormat="1" x14ac:dyDescent="0.25">
      <c r="A84" s="284" t="s">
        <v>160</v>
      </c>
      <c r="B84" s="248" t="s">
        <v>698</v>
      </c>
      <c r="C84" s="147">
        <v>0</v>
      </c>
      <c r="E84" s="159"/>
      <c r="F84" s="173"/>
      <c r="G84" s="167"/>
      <c r="H84" s="167"/>
    </row>
    <row r="85" spans="1:8" s="45" customFormat="1" x14ac:dyDescent="0.25">
      <c r="A85" s="284" t="s">
        <v>162</v>
      </c>
      <c r="B85" s="248" t="s">
        <v>282</v>
      </c>
      <c r="C85" s="147">
        <v>0</v>
      </c>
      <c r="E85" s="159"/>
      <c r="F85" s="173"/>
      <c r="G85" s="167"/>
      <c r="H85" s="167"/>
    </row>
    <row r="86" spans="1:8" s="45" customFormat="1" x14ac:dyDescent="0.25">
      <c r="A86" s="284" t="s">
        <v>164</v>
      </c>
      <c r="B86" s="248" t="s">
        <v>699</v>
      </c>
      <c r="C86" s="147">
        <v>0</v>
      </c>
      <c r="E86" s="159"/>
      <c r="F86" s="173"/>
      <c r="G86" s="167"/>
      <c r="H86" s="167"/>
    </row>
    <row r="87" spans="1:8" s="45" customFormat="1" x14ac:dyDescent="0.25">
      <c r="A87" s="284" t="s">
        <v>166</v>
      </c>
      <c r="B87" s="248" t="s">
        <v>700</v>
      </c>
      <c r="C87" s="147">
        <v>0</v>
      </c>
      <c r="E87" s="159"/>
      <c r="F87" s="173"/>
      <c r="G87" s="167"/>
      <c r="H87" s="167"/>
    </row>
    <row r="88" spans="1:8" x14ac:dyDescent="0.25">
      <c r="A88" s="284" t="s">
        <v>168</v>
      </c>
      <c r="B88" s="248" t="s">
        <v>701</v>
      </c>
      <c r="C88" s="147">
        <v>0</v>
      </c>
      <c r="E88" s="159"/>
      <c r="F88" s="173"/>
      <c r="G88" s="159"/>
      <c r="H88" s="159"/>
    </row>
    <row r="89" spans="1:8" x14ac:dyDescent="0.25">
      <c r="A89" s="284" t="s">
        <v>170</v>
      </c>
      <c r="B89" s="248" t="s">
        <v>702</v>
      </c>
      <c r="C89" s="147">
        <v>0</v>
      </c>
      <c r="E89" s="159"/>
      <c r="F89" s="173"/>
      <c r="G89" s="159"/>
      <c r="H89" s="159"/>
    </row>
    <row r="90" spans="1:8" x14ac:dyDescent="0.25">
      <c r="A90" s="284" t="s">
        <v>172</v>
      </c>
      <c r="B90" s="248" t="s">
        <v>703</v>
      </c>
      <c r="C90" s="147">
        <v>0</v>
      </c>
      <c r="E90" s="159"/>
      <c r="F90" s="173"/>
      <c r="G90" s="159"/>
      <c r="H90" s="159"/>
    </row>
    <row r="91" spans="1:8" x14ac:dyDescent="0.25">
      <c r="A91" s="284" t="s">
        <v>174</v>
      </c>
      <c r="B91" s="248" t="s">
        <v>704</v>
      </c>
      <c r="C91" s="147">
        <v>0</v>
      </c>
      <c r="E91" s="159"/>
      <c r="F91" s="173"/>
      <c r="G91" s="159"/>
      <c r="H91" s="159"/>
    </row>
    <row r="92" spans="1:8" x14ac:dyDescent="0.25">
      <c r="A92" s="284" t="s">
        <v>176</v>
      </c>
      <c r="B92" s="248" t="s">
        <v>705</v>
      </c>
      <c r="C92" s="147">
        <v>0</v>
      </c>
      <c r="E92" s="159"/>
      <c r="F92" s="159"/>
      <c r="G92" s="159"/>
      <c r="H92" s="159"/>
    </row>
    <row r="93" spans="1:8" x14ac:dyDescent="0.25">
      <c r="A93" s="284" t="s">
        <v>178</v>
      </c>
      <c r="B93" s="248" t="s">
        <v>706</v>
      </c>
      <c r="C93" s="147">
        <v>0</v>
      </c>
      <c r="E93" s="159"/>
      <c r="F93" s="159"/>
      <c r="G93" s="159"/>
      <c r="H93" s="159"/>
    </row>
    <row r="94" spans="1:8" x14ac:dyDescent="0.25">
      <c r="A94" s="284" t="s">
        <v>180</v>
      </c>
      <c r="B94" s="248" t="s">
        <v>707</v>
      </c>
      <c r="C94" s="147">
        <v>0</v>
      </c>
      <c r="E94" s="159"/>
      <c r="F94" s="159"/>
      <c r="G94" s="159"/>
      <c r="H94" s="159"/>
    </row>
    <row r="95" spans="1:8" x14ac:dyDescent="0.25">
      <c r="A95" s="284" t="s">
        <v>181</v>
      </c>
      <c r="B95" s="248" t="s">
        <v>708</v>
      </c>
      <c r="C95" s="147">
        <v>0</v>
      </c>
      <c r="E95" s="159"/>
      <c r="F95" s="159"/>
      <c r="G95" s="159"/>
      <c r="H95" s="159"/>
    </row>
    <row r="96" spans="1:8" x14ac:dyDescent="0.25">
      <c r="A96" s="284" t="s">
        <v>182</v>
      </c>
      <c r="B96" s="248" t="s">
        <v>709</v>
      </c>
      <c r="C96" s="147">
        <v>0</v>
      </c>
      <c r="E96" s="159"/>
      <c r="F96" s="159"/>
      <c r="G96" s="159"/>
      <c r="H96" s="159"/>
    </row>
    <row r="97" spans="1:8" x14ac:dyDescent="0.25">
      <c r="A97" s="284" t="s">
        <v>184</v>
      </c>
      <c r="B97" s="248" t="s">
        <v>710</v>
      </c>
      <c r="C97" s="147">
        <v>0</v>
      </c>
      <c r="E97" s="159"/>
      <c r="F97" s="159"/>
      <c r="G97" s="159"/>
      <c r="H97" s="159"/>
    </row>
    <row r="98" spans="1:8" x14ac:dyDescent="0.25">
      <c r="A98" s="284" t="s">
        <v>185</v>
      </c>
      <c r="B98" s="248" t="s">
        <v>711</v>
      </c>
      <c r="C98" s="147">
        <v>0</v>
      </c>
      <c r="E98" s="159"/>
      <c r="F98" s="159"/>
      <c r="G98" s="159"/>
      <c r="H98" s="159"/>
    </row>
    <row r="99" spans="1:8" x14ac:dyDescent="0.25">
      <c r="A99" s="284" t="s">
        <v>186</v>
      </c>
      <c r="B99" s="248" t="s">
        <v>712</v>
      </c>
      <c r="C99" s="147">
        <v>0</v>
      </c>
      <c r="E99" s="159"/>
      <c r="F99" s="159"/>
      <c r="G99" s="159"/>
      <c r="H99" s="159"/>
    </row>
    <row r="100" spans="1:8" x14ac:dyDescent="0.25">
      <c r="A100" s="284" t="s">
        <v>187</v>
      </c>
      <c r="B100" s="248" t="s">
        <v>713</v>
      </c>
      <c r="C100" s="147">
        <v>155019</v>
      </c>
      <c r="E100" s="159"/>
      <c r="F100" s="159"/>
      <c r="G100" s="159"/>
      <c r="H100" s="159"/>
    </row>
    <row r="101" spans="1:8" x14ac:dyDescent="0.25">
      <c r="A101" s="284" t="s">
        <v>189</v>
      </c>
      <c r="B101" s="248" t="s">
        <v>714</v>
      </c>
      <c r="C101" s="147">
        <v>95056</v>
      </c>
      <c r="E101" s="159"/>
      <c r="F101" s="159"/>
      <c r="G101" s="159"/>
      <c r="H101" s="159"/>
    </row>
    <row r="102" spans="1:8" x14ac:dyDescent="0.25">
      <c r="A102" s="284" t="s">
        <v>190</v>
      </c>
      <c r="B102" s="248" t="s">
        <v>715</v>
      </c>
      <c r="C102" s="147">
        <v>107234</v>
      </c>
      <c r="E102" s="159"/>
      <c r="F102" s="159"/>
      <c r="G102" s="159"/>
      <c r="H102" s="159"/>
    </row>
    <row r="103" spans="1:8" x14ac:dyDescent="0.25">
      <c r="A103" s="284" t="s">
        <v>192</v>
      </c>
      <c r="B103" s="248" t="s">
        <v>716</v>
      </c>
      <c r="C103" s="147">
        <v>257725</v>
      </c>
      <c r="E103" s="159"/>
      <c r="F103" s="159"/>
      <c r="G103" s="159"/>
      <c r="H103" s="159"/>
    </row>
    <row r="104" spans="1:8" x14ac:dyDescent="0.25">
      <c r="A104" s="284" t="s">
        <v>193</v>
      </c>
      <c r="B104" s="248" t="s">
        <v>717</v>
      </c>
      <c r="C104" s="147">
        <v>203759</v>
      </c>
      <c r="E104" s="159"/>
      <c r="F104" s="159"/>
      <c r="G104" s="159"/>
      <c r="H104" s="159"/>
    </row>
    <row r="105" spans="1:8" x14ac:dyDescent="0.25">
      <c r="A105" s="284" t="s">
        <v>194</v>
      </c>
      <c r="B105" s="248" t="s">
        <v>718</v>
      </c>
      <c r="C105" s="147">
        <v>97386</v>
      </c>
      <c r="E105" s="159"/>
      <c r="F105" s="159"/>
      <c r="G105" s="159"/>
      <c r="H105" s="159"/>
    </row>
    <row r="106" spans="1:8" x14ac:dyDescent="0.25">
      <c r="A106" s="284" t="s">
        <v>195</v>
      </c>
      <c r="B106" s="248" t="s">
        <v>719</v>
      </c>
      <c r="C106" s="147">
        <v>0</v>
      </c>
      <c r="E106" s="159"/>
      <c r="F106" s="159"/>
      <c r="G106" s="159"/>
      <c r="H106" s="159"/>
    </row>
    <row r="107" spans="1:8" x14ac:dyDescent="0.25">
      <c r="A107" s="284" t="s">
        <v>196</v>
      </c>
      <c r="B107" s="248" t="s">
        <v>720</v>
      </c>
      <c r="C107" s="147">
        <v>0</v>
      </c>
      <c r="E107" s="159"/>
      <c r="F107" s="159"/>
      <c r="G107" s="159"/>
      <c r="H107" s="159"/>
    </row>
    <row r="108" spans="1:8" x14ac:dyDescent="0.25">
      <c r="A108" s="284" t="s">
        <v>197</v>
      </c>
      <c r="B108" s="248" t="s">
        <v>721</v>
      </c>
      <c r="C108" s="147">
        <v>0</v>
      </c>
      <c r="E108" s="159"/>
      <c r="F108" s="159"/>
      <c r="G108" s="159"/>
      <c r="H108" s="159"/>
    </row>
    <row r="109" spans="1:8" x14ac:dyDescent="0.25">
      <c r="A109" s="284" t="s">
        <v>977</v>
      </c>
      <c r="B109" s="248" t="s">
        <v>722</v>
      </c>
      <c r="C109" s="147">
        <v>146663</v>
      </c>
    </row>
    <row r="110" spans="1:8" x14ac:dyDescent="0.25">
      <c r="A110" s="284" t="s">
        <v>978</v>
      </c>
      <c r="B110" s="248" t="s">
        <v>723</v>
      </c>
      <c r="C110" s="147">
        <v>0</v>
      </c>
    </row>
    <row r="111" spans="1:8" x14ac:dyDescent="0.25">
      <c r="A111" s="284" t="s">
        <v>979</v>
      </c>
      <c r="B111" s="248" t="s">
        <v>724</v>
      </c>
      <c r="C111" s="147">
        <v>0</v>
      </c>
    </row>
    <row r="112" spans="1:8" x14ac:dyDescent="0.25">
      <c r="A112" s="284" t="s">
        <v>980</v>
      </c>
      <c r="B112" s="248" t="s">
        <v>725</v>
      </c>
      <c r="C112" s="147">
        <v>0</v>
      </c>
    </row>
    <row r="113" spans="1:3" x14ac:dyDescent="0.25">
      <c r="A113" s="284" t="s">
        <v>981</v>
      </c>
      <c r="B113" s="248" t="s">
        <v>726</v>
      </c>
      <c r="C113" s="147">
        <v>240074</v>
      </c>
    </row>
    <row r="114" spans="1:3" x14ac:dyDescent="0.25">
      <c r="A114" s="284" t="s">
        <v>982</v>
      </c>
      <c r="B114" s="248" t="s">
        <v>727</v>
      </c>
      <c r="C114" s="147">
        <v>0</v>
      </c>
    </row>
    <row r="115" spans="1:3" x14ac:dyDescent="0.25">
      <c r="A115" s="284" t="s">
        <v>983</v>
      </c>
      <c r="B115" s="248" t="s">
        <v>728</v>
      </c>
      <c r="C115" s="147">
        <v>0</v>
      </c>
    </row>
    <row r="116" spans="1:3" x14ac:dyDescent="0.25">
      <c r="A116" s="284" t="s">
        <v>984</v>
      </c>
      <c r="B116" s="248" t="s">
        <v>729</v>
      </c>
      <c r="C116" s="147">
        <v>0</v>
      </c>
    </row>
    <row r="117" spans="1:3" x14ac:dyDescent="0.25">
      <c r="A117" s="284" t="s">
        <v>985</v>
      </c>
      <c r="B117" s="248" t="s">
        <v>730</v>
      </c>
      <c r="C117" s="147">
        <v>0</v>
      </c>
    </row>
    <row r="118" spans="1:3" x14ac:dyDescent="0.25">
      <c r="A118" s="284" t="s">
        <v>986</v>
      </c>
      <c r="B118" s="248" t="s">
        <v>731</v>
      </c>
      <c r="C118" s="147">
        <v>64927</v>
      </c>
    </row>
    <row r="119" spans="1:3" x14ac:dyDescent="0.25">
      <c r="A119" s="284" t="s">
        <v>987</v>
      </c>
      <c r="B119" s="248" t="s">
        <v>732</v>
      </c>
      <c r="C119" s="147">
        <v>118835</v>
      </c>
    </row>
    <row r="120" spans="1:3" x14ac:dyDescent="0.25">
      <c r="A120" s="284" t="s">
        <v>988</v>
      </c>
      <c r="B120" s="248" t="s">
        <v>733</v>
      </c>
      <c r="C120" s="147">
        <v>0</v>
      </c>
    </row>
    <row r="121" spans="1:3" x14ac:dyDescent="0.25">
      <c r="A121" s="284" t="s">
        <v>989</v>
      </c>
      <c r="B121" s="248" t="s">
        <v>734</v>
      </c>
      <c r="C121" s="147">
        <v>60501</v>
      </c>
    </row>
    <row r="122" spans="1:3" x14ac:dyDescent="0.25">
      <c r="A122" s="284" t="s">
        <v>990</v>
      </c>
      <c r="B122" s="248" t="s">
        <v>735</v>
      </c>
      <c r="C122" s="147">
        <v>46175</v>
      </c>
    </row>
    <row r="123" spans="1:3" x14ac:dyDescent="0.25">
      <c r="A123" s="284" t="s">
        <v>991</v>
      </c>
      <c r="B123" s="248" t="s">
        <v>736</v>
      </c>
      <c r="C123" s="147">
        <v>0</v>
      </c>
    </row>
    <row r="124" spans="1:3" x14ac:dyDescent="0.25">
      <c r="A124" s="284" t="s">
        <v>992</v>
      </c>
      <c r="B124" s="248" t="s">
        <v>737</v>
      </c>
      <c r="C124" s="147">
        <v>0</v>
      </c>
    </row>
    <row r="125" spans="1:3" x14ac:dyDescent="0.25">
      <c r="A125" s="284" t="s">
        <v>993</v>
      </c>
      <c r="B125" s="248" t="s">
        <v>738</v>
      </c>
      <c r="C125" s="147">
        <v>0</v>
      </c>
    </row>
    <row r="126" spans="1:3" x14ac:dyDescent="0.25">
      <c r="A126" s="284" t="s">
        <v>994</v>
      </c>
      <c r="B126" s="248" t="s">
        <v>404</v>
      </c>
      <c r="C126" s="147">
        <v>0</v>
      </c>
    </row>
    <row r="127" spans="1:3" x14ac:dyDescent="0.25">
      <c r="A127" s="284" t="s">
        <v>995</v>
      </c>
      <c r="B127" s="248" t="s">
        <v>739</v>
      </c>
      <c r="C127" s="147">
        <v>0</v>
      </c>
    </row>
    <row r="128" spans="1:3" x14ac:dyDescent="0.25">
      <c r="A128" s="284" t="s">
        <v>996</v>
      </c>
      <c r="B128" s="248" t="s">
        <v>740</v>
      </c>
      <c r="C128" s="147">
        <v>0</v>
      </c>
    </row>
    <row r="129" spans="1:3" x14ac:dyDescent="0.25">
      <c r="A129" s="284" t="s">
        <v>997</v>
      </c>
      <c r="B129" s="248" t="s">
        <v>741</v>
      </c>
      <c r="C129" s="147">
        <v>270474</v>
      </c>
    </row>
    <row r="130" spans="1:3" x14ac:dyDescent="0.25">
      <c r="A130" s="284" t="s">
        <v>998</v>
      </c>
      <c r="B130" s="248" t="s">
        <v>742</v>
      </c>
      <c r="C130" s="147">
        <v>0</v>
      </c>
    </row>
    <row r="131" spans="1:3" x14ac:dyDescent="0.25">
      <c r="A131" s="284" t="s">
        <v>999</v>
      </c>
      <c r="B131" s="248" t="s">
        <v>743</v>
      </c>
      <c r="C131" s="147">
        <v>0</v>
      </c>
    </row>
    <row r="132" spans="1:3" x14ac:dyDescent="0.25">
      <c r="A132" s="284" t="s">
        <v>1000</v>
      </c>
      <c r="B132" s="248" t="s">
        <v>744</v>
      </c>
      <c r="C132" s="147">
        <v>208188</v>
      </c>
    </row>
    <row r="133" spans="1:3" x14ac:dyDescent="0.25">
      <c r="A133" s="284" t="s">
        <v>1001</v>
      </c>
      <c r="B133" s="248" t="s">
        <v>745</v>
      </c>
      <c r="C133" s="147">
        <v>0</v>
      </c>
    </row>
    <row r="134" spans="1:3" x14ac:dyDescent="0.25">
      <c r="A134" s="284" t="s">
        <v>1002</v>
      </c>
      <c r="B134" s="248" t="s">
        <v>746</v>
      </c>
      <c r="C134" s="147">
        <v>0</v>
      </c>
    </row>
    <row r="135" spans="1:3" x14ac:dyDescent="0.25">
      <c r="A135" s="284" t="s">
        <v>1003</v>
      </c>
      <c r="B135" s="248" t="s">
        <v>747</v>
      </c>
      <c r="C135" s="147">
        <v>0</v>
      </c>
    </row>
    <row r="136" spans="1:3" x14ac:dyDescent="0.25">
      <c r="A136" s="284" t="s">
        <v>1004</v>
      </c>
      <c r="B136" s="248" t="s">
        <v>748</v>
      </c>
      <c r="C136" s="147">
        <v>0</v>
      </c>
    </row>
    <row r="137" spans="1:3" x14ac:dyDescent="0.25">
      <c r="A137" s="284" t="s">
        <v>1005</v>
      </c>
      <c r="B137" s="248" t="s">
        <v>749</v>
      </c>
      <c r="C137" s="147">
        <v>0</v>
      </c>
    </row>
    <row r="138" spans="1:3" x14ac:dyDescent="0.25">
      <c r="A138" s="284" t="s">
        <v>1006</v>
      </c>
      <c r="B138" s="248" t="s">
        <v>750</v>
      </c>
      <c r="C138" s="147">
        <v>0</v>
      </c>
    </row>
    <row r="139" spans="1:3" x14ac:dyDescent="0.25">
      <c r="A139" s="284" t="s">
        <v>1007</v>
      </c>
      <c r="B139" s="248" t="s">
        <v>751</v>
      </c>
      <c r="C139" s="147">
        <v>0</v>
      </c>
    </row>
    <row r="140" spans="1:3" x14ac:dyDescent="0.25">
      <c r="A140" s="284" t="s">
        <v>1008</v>
      </c>
      <c r="B140" s="248" t="s">
        <v>752</v>
      </c>
      <c r="C140" s="147">
        <v>0</v>
      </c>
    </row>
    <row r="141" spans="1:3" x14ac:dyDescent="0.25">
      <c r="A141" s="284" t="s">
        <v>1009</v>
      </c>
      <c r="B141" s="248" t="s">
        <v>753</v>
      </c>
      <c r="C141" s="147">
        <v>0</v>
      </c>
    </row>
    <row r="142" spans="1:3" x14ac:dyDescent="0.25">
      <c r="A142" s="284" t="s">
        <v>1010</v>
      </c>
      <c r="B142" s="248" t="s">
        <v>754</v>
      </c>
      <c r="C142" s="147">
        <v>0</v>
      </c>
    </row>
    <row r="143" spans="1:3" x14ac:dyDescent="0.25">
      <c r="A143" s="284" t="s">
        <v>1011</v>
      </c>
      <c r="B143" s="248" t="s">
        <v>755</v>
      </c>
      <c r="C143" s="147">
        <v>0</v>
      </c>
    </row>
    <row r="144" spans="1:3" x14ac:dyDescent="0.25">
      <c r="A144" s="284" t="s">
        <v>1012</v>
      </c>
      <c r="B144" s="248" t="s">
        <v>756</v>
      </c>
      <c r="C144" s="147">
        <v>0</v>
      </c>
    </row>
    <row r="145" spans="1:3" x14ac:dyDescent="0.25">
      <c r="A145" s="284" t="s">
        <v>1013</v>
      </c>
      <c r="B145" s="248" t="s">
        <v>757</v>
      </c>
      <c r="C145" s="147">
        <v>0</v>
      </c>
    </row>
    <row r="146" spans="1:3" x14ac:dyDescent="0.25">
      <c r="A146" s="284" t="s">
        <v>1014</v>
      </c>
      <c r="B146" s="248" t="s">
        <v>758</v>
      </c>
      <c r="C146" s="147">
        <v>0</v>
      </c>
    </row>
    <row r="147" spans="1:3" x14ac:dyDescent="0.25">
      <c r="A147" s="284" t="s">
        <v>1015</v>
      </c>
      <c r="B147" s="248" t="s">
        <v>759</v>
      </c>
      <c r="C147" s="147">
        <v>0</v>
      </c>
    </row>
    <row r="148" spans="1:3" x14ac:dyDescent="0.25">
      <c r="A148" s="284" t="s">
        <v>1016</v>
      </c>
      <c r="B148" s="248" t="s">
        <v>760</v>
      </c>
      <c r="C148" s="147">
        <v>0</v>
      </c>
    </row>
    <row r="149" spans="1:3" x14ac:dyDescent="0.25">
      <c r="A149" s="284" t="s">
        <v>1017</v>
      </c>
      <c r="B149" s="248" t="s">
        <v>761</v>
      </c>
      <c r="C149" s="147">
        <v>0</v>
      </c>
    </row>
    <row r="150" spans="1:3" x14ac:dyDescent="0.25">
      <c r="A150" s="284" t="s">
        <v>1018</v>
      </c>
      <c r="B150" s="248" t="s">
        <v>762</v>
      </c>
      <c r="C150" s="147">
        <v>0</v>
      </c>
    </row>
    <row r="151" spans="1:3" x14ac:dyDescent="0.25">
      <c r="A151" s="284" t="s">
        <v>1019</v>
      </c>
      <c r="B151" s="248" t="s">
        <v>763</v>
      </c>
      <c r="C151" s="147">
        <v>0</v>
      </c>
    </row>
    <row r="152" spans="1:3" x14ac:dyDescent="0.25">
      <c r="A152" s="284" t="s">
        <v>1020</v>
      </c>
      <c r="B152" s="248" t="s">
        <v>764</v>
      </c>
      <c r="C152" s="147">
        <v>0</v>
      </c>
    </row>
    <row r="153" spans="1:3" x14ac:dyDescent="0.25">
      <c r="A153" s="284" t="s">
        <v>1021</v>
      </c>
      <c r="B153" s="248" t="s">
        <v>765</v>
      </c>
      <c r="C153" s="147">
        <v>0</v>
      </c>
    </row>
    <row r="154" spans="1:3" x14ac:dyDescent="0.25">
      <c r="A154" s="284" t="s">
        <v>1022</v>
      </c>
      <c r="B154" s="248" t="s">
        <v>766</v>
      </c>
      <c r="C154" s="147">
        <v>0</v>
      </c>
    </row>
    <row r="155" spans="1:3" x14ac:dyDescent="0.25">
      <c r="A155" s="284" t="s">
        <v>1023</v>
      </c>
      <c r="B155" s="248" t="s">
        <v>767</v>
      </c>
      <c r="C155" s="147">
        <v>121978</v>
      </c>
    </row>
    <row r="156" spans="1:3" x14ac:dyDescent="0.25">
      <c r="A156" s="284" t="s">
        <v>1024</v>
      </c>
      <c r="B156" s="248" t="s">
        <v>768</v>
      </c>
      <c r="C156" s="147">
        <v>116171</v>
      </c>
    </row>
    <row r="157" spans="1:3" x14ac:dyDescent="0.25">
      <c r="A157" s="284" t="s">
        <v>1025</v>
      </c>
      <c r="B157" s="248" t="s">
        <v>769</v>
      </c>
      <c r="C157" s="147">
        <v>0</v>
      </c>
    </row>
    <row r="158" spans="1:3" x14ac:dyDescent="0.25">
      <c r="A158" s="284" t="s">
        <v>1026</v>
      </c>
      <c r="B158" s="248" t="s">
        <v>770</v>
      </c>
      <c r="C158" s="147">
        <v>0</v>
      </c>
    </row>
    <row r="159" spans="1:3" x14ac:dyDescent="0.25">
      <c r="A159" s="284" t="s">
        <v>1027</v>
      </c>
      <c r="B159" s="248" t="s">
        <v>771</v>
      </c>
      <c r="C159" s="147">
        <v>0</v>
      </c>
    </row>
    <row r="160" spans="1:3" x14ac:dyDescent="0.25">
      <c r="A160" s="284" t="s">
        <v>1028</v>
      </c>
      <c r="B160" s="248" t="s">
        <v>772</v>
      </c>
      <c r="C160" s="147">
        <v>0</v>
      </c>
    </row>
    <row r="161" spans="1:3" x14ac:dyDescent="0.25">
      <c r="A161" s="284" t="s">
        <v>1029</v>
      </c>
      <c r="B161" s="248" t="s">
        <v>773</v>
      </c>
      <c r="C161" s="147">
        <v>0</v>
      </c>
    </row>
    <row r="162" spans="1:3" x14ac:dyDescent="0.25">
      <c r="A162" s="284" t="s">
        <v>1030</v>
      </c>
      <c r="B162" s="248" t="s">
        <v>774</v>
      </c>
      <c r="C162" s="147">
        <v>0</v>
      </c>
    </row>
    <row r="163" spans="1:3" x14ac:dyDescent="0.25">
      <c r="A163" s="284" t="s">
        <v>1031</v>
      </c>
      <c r="B163" s="248" t="s">
        <v>775</v>
      </c>
      <c r="C163" s="147">
        <v>0</v>
      </c>
    </row>
    <row r="164" spans="1:3" x14ac:dyDescent="0.25">
      <c r="A164" s="284" t="s">
        <v>1032</v>
      </c>
      <c r="B164" s="248" t="s">
        <v>776</v>
      </c>
      <c r="C164" s="147">
        <v>75793</v>
      </c>
    </row>
    <row r="165" spans="1:3" x14ac:dyDescent="0.25">
      <c r="A165" s="284" t="s">
        <v>1033</v>
      </c>
      <c r="B165" s="248" t="s">
        <v>777</v>
      </c>
      <c r="C165" s="147">
        <v>0</v>
      </c>
    </row>
    <row r="166" spans="1:3" x14ac:dyDescent="0.25">
      <c r="A166" s="284" t="s">
        <v>1034</v>
      </c>
      <c r="B166" s="248" t="s">
        <v>778</v>
      </c>
      <c r="C166" s="147">
        <v>0</v>
      </c>
    </row>
    <row r="167" spans="1:3" x14ac:dyDescent="0.25">
      <c r="A167" s="284" t="s">
        <v>1035</v>
      </c>
      <c r="B167" s="248" t="s">
        <v>777</v>
      </c>
      <c r="C167" s="147">
        <v>0</v>
      </c>
    </row>
    <row r="168" spans="1:3" x14ac:dyDescent="0.25">
      <c r="A168" s="284" t="s">
        <v>1036</v>
      </c>
      <c r="B168" s="248" t="s">
        <v>779</v>
      </c>
      <c r="C168" s="147">
        <v>0</v>
      </c>
    </row>
    <row r="169" spans="1:3" x14ac:dyDescent="0.25">
      <c r="A169" s="284" t="s">
        <v>1037</v>
      </c>
      <c r="B169" s="248" t="s">
        <v>780</v>
      </c>
      <c r="C169" s="147">
        <v>0</v>
      </c>
    </row>
    <row r="170" spans="1:3" x14ac:dyDescent="0.25">
      <c r="A170" s="284" t="s">
        <v>1038</v>
      </c>
      <c r="B170" s="248" t="s">
        <v>781</v>
      </c>
      <c r="C170" s="147">
        <v>0</v>
      </c>
    </row>
    <row r="171" spans="1:3" x14ac:dyDescent="0.25">
      <c r="A171" s="284" t="s">
        <v>1039</v>
      </c>
      <c r="B171" s="248" t="s">
        <v>782</v>
      </c>
      <c r="C171" s="147">
        <v>0</v>
      </c>
    </row>
    <row r="172" spans="1:3" x14ac:dyDescent="0.25">
      <c r="A172" s="284" t="s">
        <v>1040</v>
      </c>
      <c r="B172" s="248" t="s">
        <v>783</v>
      </c>
      <c r="C172" s="147">
        <v>0</v>
      </c>
    </row>
    <row r="173" spans="1:3" x14ac:dyDescent="0.25">
      <c r="A173" s="284" t="s">
        <v>1041</v>
      </c>
      <c r="B173" s="248" t="s">
        <v>784</v>
      </c>
      <c r="C173" s="147">
        <v>0</v>
      </c>
    </row>
    <row r="174" spans="1:3" x14ac:dyDescent="0.25">
      <c r="A174" s="284" t="s">
        <v>1042</v>
      </c>
      <c r="B174" s="248" t="s">
        <v>785</v>
      </c>
      <c r="C174" s="147">
        <v>0</v>
      </c>
    </row>
    <row r="175" spans="1:3" x14ac:dyDescent="0.25">
      <c r="A175" s="284" t="s">
        <v>1043</v>
      </c>
      <c r="B175" s="248" t="s">
        <v>786</v>
      </c>
      <c r="C175" s="147">
        <v>0</v>
      </c>
    </row>
    <row r="176" spans="1:3" x14ac:dyDescent="0.25">
      <c r="A176" s="284" t="s">
        <v>1044</v>
      </c>
      <c r="B176" s="248" t="s">
        <v>787</v>
      </c>
      <c r="C176" s="147">
        <v>0</v>
      </c>
    </row>
    <row r="177" spans="1:3" x14ac:dyDescent="0.25">
      <c r="A177" s="284" t="s">
        <v>1045</v>
      </c>
      <c r="B177" s="248" t="s">
        <v>788</v>
      </c>
      <c r="C177" s="147">
        <v>0</v>
      </c>
    </row>
    <row r="178" spans="1:3" x14ac:dyDescent="0.25">
      <c r="A178" s="284" t="s">
        <v>1046</v>
      </c>
      <c r="B178" s="248" t="s">
        <v>789</v>
      </c>
      <c r="C178" s="147">
        <v>0</v>
      </c>
    </row>
    <row r="179" spans="1:3" x14ac:dyDescent="0.25">
      <c r="A179" s="284" t="s">
        <v>1047</v>
      </c>
      <c r="B179" s="248" t="s">
        <v>790</v>
      </c>
      <c r="C179" s="147">
        <v>0</v>
      </c>
    </row>
    <row r="180" spans="1:3" x14ac:dyDescent="0.25">
      <c r="A180" s="284" t="s">
        <v>1048</v>
      </c>
      <c r="B180" s="248" t="s">
        <v>791</v>
      </c>
      <c r="C180" s="147">
        <v>0</v>
      </c>
    </row>
    <row r="181" spans="1:3" x14ac:dyDescent="0.25">
      <c r="A181" s="284" t="s">
        <v>1049</v>
      </c>
      <c r="B181" s="248" t="s">
        <v>792</v>
      </c>
      <c r="C181" s="147">
        <v>0</v>
      </c>
    </row>
    <row r="182" spans="1:3" x14ac:dyDescent="0.25">
      <c r="A182" s="284" t="s">
        <v>1050</v>
      </c>
      <c r="B182" s="248" t="s">
        <v>793</v>
      </c>
      <c r="C182" s="147">
        <v>0</v>
      </c>
    </row>
    <row r="183" spans="1:3" x14ac:dyDescent="0.25">
      <c r="A183" s="284" t="s">
        <v>1051</v>
      </c>
      <c r="B183" s="248" t="s">
        <v>794</v>
      </c>
      <c r="C183" s="147">
        <v>0</v>
      </c>
    </row>
    <row r="184" spans="1:3" x14ac:dyDescent="0.25">
      <c r="A184" s="284" t="s">
        <v>1052</v>
      </c>
      <c r="B184" s="248" t="s">
        <v>795</v>
      </c>
      <c r="C184" s="147">
        <v>0</v>
      </c>
    </row>
    <row r="185" spans="1:3" x14ac:dyDescent="0.25">
      <c r="A185" s="284" t="s">
        <v>1053</v>
      </c>
      <c r="B185" s="248" t="s">
        <v>353</v>
      </c>
      <c r="C185" s="147">
        <v>0</v>
      </c>
    </row>
    <row r="186" spans="1:3" x14ac:dyDescent="0.25">
      <c r="A186" s="284" t="s">
        <v>1054</v>
      </c>
      <c r="B186" s="248" t="s">
        <v>796</v>
      </c>
      <c r="C186" s="147">
        <v>69701</v>
      </c>
    </row>
    <row r="187" spans="1:3" x14ac:dyDescent="0.25">
      <c r="A187" s="284" t="s">
        <v>1055</v>
      </c>
      <c r="B187" s="248" t="s">
        <v>797</v>
      </c>
      <c r="C187" s="147">
        <v>441308</v>
      </c>
    </row>
    <row r="188" spans="1:3" x14ac:dyDescent="0.25">
      <c r="A188" s="284" t="s">
        <v>1056</v>
      </c>
      <c r="B188" s="248" t="s">
        <v>798</v>
      </c>
      <c r="C188" s="147">
        <v>0</v>
      </c>
    </row>
    <row r="189" spans="1:3" x14ac:dyDescent="0.25">
      <c r="A189" s="284" t="s">
        <v>1057</v>
      </c>
      <c r="B189" s="248" t="s">
        <v>799</v>
      </c>
      <c r="C189" s="147">
        <v>0</v>
      </c>
    </row>
    <row r="190" spans="1:3" x14ac:dyDescent="0.25">
      <c r="A190" s="284" t="s">
        <v>1058</v>
      </c>
      <c r="B190" s="248" t="s">
        <v>800</v>
      </c>
      <c r="C190" s="147">
        <v>0</v>
      </c>
    </row>
    <row r="191" spans="1:3" x14ac:dyDescent="0.25">
      <c r="A191" s="284" t="s">
        <v>1059</v>
      </c>
      <c r="B191" s="248" t="s">
        <v>801</v>
      </c>
      <c r="C191" s="147">
        <v>178223</v>
      </c>
    </row>
    <row r="192" spans="1:3" x14ac:dyDescent="0.25">
      <c r="A192" s="284" t="s">
        <v>1060</v>
      </c>
      <c r="B192" s="248" t="s">
        <v>802</v>
      </c>
      <c r="C192" s="147">
        <v>0</v>
      </c>
    </row>
    <row r="193" spans="1:3" x14ac:dyDescent="0.25">
      <c r="A193" s="284" t="s">
        <v>1061</v>
      </c>
      <c r="B193" s="248" t="s">
        <v>803</v>
      </c>
      <c r="C193" s="147">
        <v>0</v>
      </c>
    </row>
    <row r="194" spans="1:3" x14ac:dyDescent="0.25">
      <c r="A194" s="284" t="s">
        <v>1062</v>
      </c>
      <c r="B194" s="248" t="s">
        <v>804</v>
      </c>
      <c r="C194" s="147">
        <v>0</v>
      </c>
    </row>
    <row r="195" spans="1:3" x14ac:dyDescent="0.25">
      <c r="A195" s="284" t="s">
        <v>1063</v>
      </c>
      <c r="B195" s="248" t="s">
        <v>805</v>
      </c>
      <c r="C195" s="147">
        <v>141077</v>
      </c>
    </row>
    <row r="196" spans="1:3" x14ac:dyDescent="0.25">
      <c r="A196" s="284" t="s">
        <v>1064</v>
      </c>
      <c r="B196" s="248" t="s">
        <v>806</v>
      </c>
      <c r="C196" s="147">
        <v>0</v>
      </c>
    </row>
    <row r="197" spans="1:3" x14ac:dyDescent="0.25">
      <c r="A197" s="284" t="s">
        <v>1065</v>
      </c>
      <c r="B197" s="248" t="s">
        <v>807</v>
      </c>
      <c r="C197" s="147">
        <v>0</v>
      </c>
    </row>
    <row r="198" spans="1:3" x14ac:dyDescent="0.25">
      <c r="A198" s="284" t="s">
        <v>1066</v>
      </c>
      <c r="B198" s="248" t="s">
        <v>808</v>
      </c>
      <c r="C198" s="147">
        <v>0</v>
      </c>
    </row>
    <row r="199" spans="1:3" x14ac:dyDescent="0.25">
      <c r="A199" s="284" t="s">
        <v>1067</v>
      </c>
      <c r="B199" s="248" t="s">
        <v>809</v>
      </c>
      <c r="C199" s="147">
        <v>0</v>
      </c>
    </row>
    <row r="200" spans="1:3" x14ac:dyDescent="0.25">
      <c r="A200" s="284" t="s">
        <v>1068</v>
      </c>
      <c r="B200" s="248" t="s">
        <v>810</v>
      </c>
      <c r="C200" s="147">
        <v>0</v>
      </c>
    </row>
    <row r="201" spans="1:3" x14ac:dyDescent="0.25">
      <c r="A201" s="284" t="s">
        <v>1069</v>
      </c>
      <c r="B201" s="248" t="s">
        <v>811</v>
      </c>
      <c r="C201" s="147">
        <v>0</v>
      </c>
    </row>
    <row r="202" spans="1:3" x14ac:dyDescent="0.25">
      <c r="A202" s="284" t="s">
        <v>1070</v>
      </c>
      <c r="B202" s="248" t="s">
        <v>812</v>
      </c>
      <c r="C202" s="147">
        <v>0</v>
      </c>
    </row>
    <row r="203" spans="1:3" x14ac:dyDescent="0.25">
      <c r="A203" s="284" t="s">
        <v>1071</v>
      </c>
      <c r="B203" s="248" t="s">
        <v>813</v>
      </c>
      <c r="C203" s="147">
        <v>0</v>
      </c>
    </row>
    <row r="204" spans="1:3" x14ac:dyDescent="0.25">
      <c r="A204" s="284" t="s">
        <v>1072</v>
      </c>
      <c r="B204" s="248" t="s">
        <v>814</v>
      </c>
      <c r="C204" s="147">
        <v>63479</v>
      </c>
    </row>
    <row r="205" spans="1:3" x14ac:dyDescent="0.25">
      <c r="A205" s="284" t="s">
        <v>1073</v>
      </c>
      <c r="B205" s="248" t="s">
        <v>815</v>
      </c>
      <c r="C205" s="147">
        <v>0</v>
      </c>
    </row>
    <row r="206" spans="1:3" x14ac:dyDescent="0.25">
      <c r="A206" s="284" t="s">
        <v>1074</v>
      </c>
      <c r="B206" s="248" t="s">
        <v>816</v>
      </c>
      <c r="C206" s="147">
        <v>0</v>
      </c>
    </row>
    <row r="207" spans="1:3" x14ac:dyDescent="0.25">
      <c r="A207" s="284" t="s">
        <v>1075</v>
      </c>
      <c r="B207" s="248" t="s">
        <v>817</v>
      </c>
      <c r="C207" s="147">
        <v>0</v>
      </c>
    </row>
    <row r="208" spans="1:3" x14ac:dyDescent="0.25">
      <c r="A208" s="284" t="s">
        <v>1076</v>
      </c>
      <c r="B208" s="248" t="s">
        <v>818</v>
      </c>
      <c r="C208" s="147">
        <v>0</v>
      </c>
    </row>
    <row r="209" spans="1:3" x14ac:dyDescent="0.25">
      <c r="A209" s="284" t="s">
        <v>1077</v>
      </c>
      <c r="B209" s="248" t="s">
        <v>819</v>
      </c>
      <c r="C209" s="147">
        <v>0</v>
      </c>
    </row>
    <row r="210" spans="1:3" x14ac:dyDescent="0.25">
      <c r="A210" s="284" t="s">
        <v>1078</v>
      </c>
      <c r="B210" s="248" t="s">
        <v>820</v>
      </c>
      <c r="C210" s="147">
        <v>0</v>
      </c>
    </row>
    <row r="211" spans="1:3" x14ac:dyDescent="0.25">
      <c r="A211" s="284" t="s">
        <v>1079</v>
      </c>
      <c r="B211" s="248" t="s">
        <v>821</v>
      </c>
      <c r="C211" s="147">
        <v>0</v>
      </c>
    </row>
    <row r="212" spans="1:3" x14ac:dyDescent="0.25">
      <c r="A212" s="284" t="s">
        <v>1080</v>
      </c>
      <c r="B212" s="248" t="s">
        <v>820</v>
      </c>
      <c r="C212" s="147">
        <v>0</v>
      </c>
    </row>
    <row r="213" spans="1:3" x14ac:dyDescent="0.25">
      <c r="A213" s="284" t="s">
        <v>1081</v>
      </c>
      <c r="B213" s="248" t="s">
        <v>822</v>
      </c>
      <c r="C213" s="147">
        <v>0</v>
      </c>
    </row>
    <row r="214" spans="1:3" x14ac:dyDescent="0.25">
      <c r="A214" s="284" t="s">
        <v>1082</v>
      </c>
      <c r="B214" s="248" t="s">
        <v>823</v>
      </c>
      <c r="C214" s="147">
        <v>0</v>
      </c>
    </row>
    <row r="215" spans="1:3" x14ac:dyDescent="0.25">
      <c r="A215" s="284" t="s">
        <v>1083</v>
      </c>
      <c r="B215" s="248" t="s">
        <v>824</v>
      </c>
      <c r="C215" s="147">
        <v>0</v>
      </c>
    </row>
    <row r="216" spans="1:3" x14ac:dyDescent="0.25">
      <c r="A216" s="284" t="s">
        <v>1084</v>
      </c>
      <c r="B216" s="248" t="s">
        <v>825</v>
      </c>
      <c r="C216" s="147">
        <v>0</v>
      </c>
    </row>
    <row r="217" spans="1:3" x14ac:dyDescent="0.25">
      <c r="A217" s="284" t="s">
        <v>1085</v>
      </c>
      <c r="B217" s="248" t="s">
        <v>826</v>
      </c>
      <c r="C217" s="147">
        <v>0</v>
      </c>
    </row>
    <row r="218" spans="1:3" x14ac:dyDescent="0.25">
      <c r="A218" s="284" t="s">
        <v>1086</v>
      </c>
      <c r="B218" s="248" t="s">
        <v>827</v>
      </c>
      <c r="C218" s="147">
        <v>0</v>
      </c>
    </row>
    <row r="219" spans="1:3" x14ac:dyDescent="0.25">
      <c r="A219" s="284" t="s">
        <v>1087</v>
      </c>
      <c r="B219" s="248" t="s">
        <v>828</v>
      </c>
      <c r="C219" s="147">
        <v>0</v>
      </c>
    </row>
    <row r="220" spans="1:3" x14ac:dyDescent="0.25">
      <c r="A220" s="284" t="s">
        <v>1088</v>
      </c>
      <c r="B220" s="248" t="s">
        <v>829</v>
      </c>
      <c r="C220" s="147">
        <v>0</v>
      </c>
    </row>
    <row r="221" spans="1:3" x14ac:dyDescent="0.25">
      <c r="A221" s="284" t="s">
        <v>1089</v>
      </c>
      <c r="B221" s="248" t="s">
        <v>830</v>
      </c>
      <c r="C221" s="147">
        <v>0</v>
      </c>
    </row>
    <row r="222" spans="1:3" x14ac:dyDescent="0.25">
      <c r="A222" s="284" t="s">
        <v>1090</v>
      </c>
      <c r="B222" s="248" t="s">
        <v>831</v>
      </c>
      <c r="C222" s="147">
        <v>0</v>
      </c>
    </row>
    <row r="223" spans="1:3" x14ac:dyDescent="0.25">
      <c r="A223" s="284" t="s">
        <v>1091</v>
      </c>
      <c r="B223" s="248" t="s">
        <v>832</v>
      </c>
      <c r="C223" s="147">
        <v>0</v>
      </c>
    </row>
    <row r="224" spans="1:3" x14ac:dyDescent="0.25">
      <c r="A224" s="284" t="s">
        <v>1092</v>
      </c>
      <c r="B224" s="248" t="s">
        <v>833</v>
      </c>
      <c r="C224" s="147">
        <v>0</v>
      </c>
    </row>
    <row r="225" spans="1:3" x14ac:dyDescent="0.25">
      <c r="A225" s="284" t="s">
        <v>1093</v>
      </c>
      <c r="B225" s="248" t="s">
        <v>834</v>
      </c>
      <c r="C225" s="147">
        <v>0</v>
      </c>
    </row>
    <row r="226" spans="1:3" x14ac:dyDescent="0.25">
      <c r="A226" s="284" t="s">
        <v>1094</v>
      </c>
      <c r="B226" s="248" t="s">
        <v>835</v>
      </c>
      <c r="C226" s="147">
        <v>0</v>
      </c>
    </row>
    <row r="227" spans="1:3" x14ac:dyDescent="0.25">
      <c r="A227" s="284" t="s">
        <v>1095</v>
      </c>
      <c r="B227" s="248" t="s">
        <v>836</v>
      </c>
      <c r="C227" s="147">
        <v>0</v>
      </c>
    </row>
    <row r="228" spans="1:3" x14ac:dyDescent="0.25">
      <c r="A228" s="284" t="s">
        <v>1096</v>
      </c>
      <c r="B228" s="248" t="s">
        <v>837</v>
      </c>
      <c r="C228" s="147">
        <v>0</v>
      </c>
    </row>
    <row r="229" spans="1:3" x14ac:dyDescent="0.25">
      <c r="A229" s="284" t="s">
        <v>1097</v>
      </c>
      <c r="B229" s="248" t="s">
        <v>838</v>
      </c>
      <c r="C229" s="147">
        <v>0</v>
      </c>
    </row>
    <row r="230" spans="1:3" x14ac:dyDescent="0.25">
      <c r="A230" s="284" t="s">
        <v>1098</v>
      </c>
      <c r="B230" s="248" t="s">
        <v>839</v>
      </c>
      <c r="C230" s="147">
        <v>0</v>
      </c>
    </row>
    <row r="231" spans="1:3" x14ac:dyDescent="0.25">
      <c r="A231" s="284" t="s">
        <v>1099</v>
      </c>
      <c r="B231" s="248" t="s">
        <v>840</v>
      </c>
      <c r="C231" s="147">
        <v>0</v>
      </c>
    </row>
    <row r="232" spans="1:3" x14ac:dyDescent="0.25">
      <c r="A232" s="284" t="s">
        <v>1100</v>
      </c>
      <c r="B232" s="248" t="s">
        <v>841</v>
      </c>
      <c r="C232" s="147">
        <v>0</v>
      </c>
    </row>
    <row r="233" spans="1:3" x14ac:dyDescent="0.25">
      <c r="A233" s="284" t="s">
        <v>1101</v>
      </c>
      <c r="B233" s="248" t="s">
        <v>842</v>
      </c>
      <c r="C233" s="147">
        <v>0</v>
      </c>
    </row>
    <row r="234" spans="1:3" x14ac:dyDescent="0.25">
      <c r="A234" s="284" t="s">
        <v>1102</v>
      </c>
      <c r="B234" s="248" t="s">
        <v>843</v>
      </c>
      <c r="C234" s="147">
        <v>0</v>
      </c>
    </row>
    <row r="235" spans="1:3" x14ac:dyDescent="0.25">
      <c r="A235" s="284" t="s">
        <v>1103</v>
      </c>
      <c r="B235" s="248" t="s">
        <v>844</v>
      </c>
      <c r="C235" s="147">
        <v>0</v>
      </c>
    </row>
    <row r="236" spans="1:3" x14ac:dyDescent="0.25">
      <c r="A236" s="284" t="s">
        <v>1104</v>
      </c>
      <c r="B236" s="248" t="s">
        <v>845</v>
      </c>
      <c r="C236" s="147">
        <v>2022164</v>
      </c>
    </row>
    <row r="237" spans="1:3" x14ac:dyDescent="0.25">
      <c r="A237" s="284" t="s">
        <v>1105</v>
      </c>
      <c r="B237" s="248" t="s">
        <v>846</v>
      </c>
      <c r="C237" s="147">
        <v>0</v>
      </c>
    </row>
    <row r="238" spans="1:3" x14ac:dyDescent="0.25">
      <c r="A238" s="284" t="s">
        <v>1106</v>
      </c>
      <c r="B238" s="248" t="s">
        <v>847</v>
      </c>
      <c r="C238" s="147">
        <v>0</v>
      </c>
    </row>
    <row r="239" spans="1:3" x14ac:dyDescent="0.25">
      <c r="A239" s="284" t="s">
        <v>1107</v>
      </c>
      <c r="B239" s="248" t="s">
        <v>848</v>
      </c>
      <c r="C239" s="147">
        <v>0</v>
      </c>
    </row>
    <row r="240" spans="1:3" x14ac:dyDescent="0.25">
      <c r="A240" s="284" t="s">
        <v>1108</v>
      </c>
      <c r="B240" s="250" t="s">
        <v>75</v>
      </c>
      <c r="C240" s="41">
        <f>SUM(C241:C241)</f>
        <v>3616299</v>
      </c>
    </row>
    <row r="241" spans="1:3" x14ac:dyDescent="0.25">
      <c r="A241" s="284" t="s">
        <v>1109</v>
      </c>
      <c r="B241" s="251" t="s">
        <v>849</v>
      </c>
      <c r="C241" s="119">
        <v>3616299</v>
      </c>
    </row>
    <row r="242" spans="1:3" ht="15.75" thickBot="1" x14ac:dyDescent="0.3">
      <c r="A242" s="284" t="s">
        <v>1110</v>
      </c>
      <c r="B242" s="252" t="s">
        <v>17</v>
      </c>
      <c r="C242" s="118">
        <v>0</v>
      </c>
    </row>
    <row r="243" spans="1:3" ht="15.75" thickBot="1" x14ac:dyDescent="0.3">
      <c r="A243" s="284" t="s">
        <v>1111</v>
      </c>
      <c r="B243" s="246" t="s">
        <v>207</v>
      </c>
      <c r="C243" s="66">
        <f>C244+C249+C273</f>
        <v>59196948</v>
      </c>
    </row>
    <row r="244" spans="1:3" x14ac:dyDescent="0.25">
      <c r="A244" s="284" t="s">
        <v>1112</v>
      </c>
      <c r="B244" s="247" t="s">
        <v>21</v>
      </c>
      <c r="C244" s="68">
        <f>C245+C246+C247+C248</f>
        <v>6737163</v>
      </c>
    </row>
    <row r="245" spans="1:3" x14ac:dyDescent="0.25">
      <c r="A245" s="284" t="s">
        <v>1113</v>
      </c>
      <c r="B245" s="253" t="s">
        <v>942</v>
      </c>
      <c r="C245" s="124">
        <v>2048713</v>
      </c>
    </row>
    <row r="246" spans="1:3" x14ac:dyDescent="0.25">
      <c r="A246" s="284" t="s">
        <v>1114</v>
      </c>
      <c r="B246" s="253" t="s">
        <v>943</v>
      </c>
      <c r="C246" s="124">
        <v>609900</v>
      </c>
    </row>
    <row r="247" spans="1:3" x14ac:dyDescent="0.25">
      <c r="A247" s="284" t="s">
        <v>1115</v>
      </c>
      <c r="B247" s="253" t="s">
        <v>941</v>
      </c>
      <c r="C247" s="124">
        <v>806000</v>
      </c>
    </row>
    <row r="248" spans="1:3" x14ac:dyDescent="0.25">
      <c r="A248" s="284" t="s">
        <v>1116</v>
      </c>
      <c r="B248" s="253" t="s">
        <v>944</v>
      </c>
      <c r="C248" s="124">
        <v>3272550</v>
      </c>
    </row>
    <row r="249" spans="1:3" x14ac:dyDescent="0.25">
      <c r="A249" s="284" t="s">
        <v>1117</v>
      </c>
      <c r="B249" s="249" t="s">
        <v>25</v>
      </c>
      <c r="C249" s="41">
        <f>C250+C266</f>
        <v>3970530</v>
      </c>
    </row>
    <row r="250" spans="1:3" x14ac:dyDescent="0.25">
      <c r="A250" s="284" t="s">
        <v>1118</v>
      </c>
      <c r="B250" s="249" t="s">
        <v>26</v>
      </c>
      <c r="C250" s="41">
        <f>C251+C252+C253+C254+C255+C256+C257+C258+C259+C260+C261+C262+C263+C264+C265</f>
        <v>954611</v>
      </c>
    </row>
    <row r="251" spans="1:3" x14ac:dyDescent="0.25">
      <c r="A251" s="284" t="s">
        <v>1119</v>
      </c>
      <c r="B251" s="254" t="s">
        <v>854</v>
      </c>
      <c r="C251" s="60">
        <v>11266</v>
      </c>
    </row>
    <row r="252" spans="1:3" x14ac:dyDescent="0.25">
      <c r="A252" s="284" t="s">
        <v>1120</v>
      </c>
      <c r="B252" s="254" t="s">
        <v>855</v>
      </c>
      <c r="C252" s="60">
        <v>11447</v>
      </c>
    </row>
    <row r="253" spans="1:3" x14ac:dyDescent="0.25">
      <c r="A253" s="284" t="s">
        <v>1121</v>
      </c>
      <c r="B253" s="254" t="s">
        <v>856</v>
      </c>
      <c r="C253" s="60">
        <v>5080</v>
      </c>
    </row>
    <row r="254" spans="1:3" x14ac:dyDescent="0.25">
      <c r="A254" s="284" t="s">
        <v>1122</v>
      </c>
      <c r="B254" s="254" t="s">
        <v>857</v>
      </c>
      <c r="C254" s="60">
        <v>228600</v>
      </c>
    </row>
    <row r="255" spans="1:3" x14ac:dyDescent="0.25">
      <c r="A255" s="284" t="s">
        <v>1123</v>
      </c>
      <c r="B255" s="254" t="s">
        <v>858</v>
      </c>
      <c r="C255" s="60">
        <v>10000</v>
      </c>
    </row>
    <row r="256" spans="1:3" x14ac:dyDescent="0.25">
      <c r="A256" s="284" t="s">
        <v>1124</v>
      </c>
      <c r="B256" s="254" t="s">
        <v>859</v>
      </c>
      <c r="C256" s="60">
        <v>10000</v>
      </c>
    </row>
    <row r="257" spans="1:4" x14ac:dyDescent="0.25">
      <c r="A257" s="284" t="s">
        <v>1125</v>
      </c>
      <c r="B257" s="254" t="s">
        <v>860</v>
      </c>
      <c r="C257" s="60">
        <v>10000</v>
      </c>
    </row>
    <row r="258" spans="1:4" x14ac:dyDescent="0.25">
      <c r="A258" s="284" t="s">
        <v>1126</v>
      </c>
      <c r="B258" s="254" t="s">
        <v>861</v>
      </c>
      <c r="C258" s="60">
        <v>10000</v>
      </c>
    </row>
    <row r="259" spans="1:4" x14ac:dyDescent="0.25">
      <c r="A259" s="284" t="s">
        <v>1127</v>
      </c>
      <c r="B259" s="254" t="s">
        <v>862</v>
      </c>
      <c r="C259" s="60">
        <v>14139</v>
      </c>
    </row>
    <row r="260" spans="1:4" x14ac:dyDescent="0.25">
      <c r="A260" s="284" t="s">
        <v>1128</v>
      </c>
      <c r="B260" s="254" t="s">
        <v>863</v>
      </c>
      <c r="C260" s="60">
        <v>10000</v>
      </c>
    </row>
    <row r="261" spans="1:4" x14ac:dyDescent="0.25">
      <c r="A261" s="284" t="s">
        <v>1129</v>
      </c>
      <c r="B261" s="254" t="s">
        <v>864</v>
      </c>
      <c r="C261" s="60">
        <v>10000</v>
      </c>
    </row>
    <row r="262" spans="1:4" x14ac:dyDescent="0.25">
      <c r="A262" s="284" t="s">
        <v>1130</v>
      </c>
      <c r="B262" s="254" t="s">
        <v>611</v>
      </c>
      <c r="C262" s="60">
        <v>114265</v>
      </c>
    </row>
    <row r="263" spans="1:4" x14ac:dyDescent="0.25">
      <c r="A263" s="284" t="s">
        <v>1131</v>
      </c>
      <c r="B263" s="254" t="s">
        <v>865</v>
      </c>
      <c r="C263" s="60">
        <v>230961</v>
      </c>
    </row>
    <row r="264" spans="1:4" x14ac:dyDescent="0.25">
      <c r="A264" s="284" t="s">
        <v>1132</v>
      </c>
      <c r="B264" s="254" t="s">
        <v>866</v>
      </c>
      <c r="C264" s="60">
        <v>110250</v>
      </c>
    </row>
    <row r="265" spans="1:4" x14ac:dyDescent="0.25">
      <c r="A265" s="284" t="s">
        <v>1133</v>
      </c>
      <c r="B265" s="254" t="s">
        <v>867</v>
      </c>
      <c r="C265" s="60">
        <v>168603</v>
      </c>
    </row>
    <row r="266" spans="1:4" x14ac:dyDescent="0.25">
      <c r="A266" s="284" t="s">
        <v>1134</v>
      </c>
      <c r="B266" s="249" t="s">
        <v>27</v>
      </c>
      <c r="C266" s="41">
        <f>SUM(C267:C272)</f>
        <v>3015919</v>
      </c>
    </row>
    <row r="267" spans="1:4" x14ac:dyDescent="0.25">
      <c r="A267" s="284" t="s">
        <v>1135</v>
      </c>
      <c r="B267" s="255" t="s">
        <v>868</v>
      </c>
      <c r="C267" s="61">
        <v>20000</v>
      </c>
    </row>
    <row r="268" spans="1:4" x14ac:dyDescent="0.25">
      <c r="A268" s="284" t="s">
        <v>1136</v>
      </c>
      <c r="B268" s="255" t="s">
        <v>869</v>
      </c>
      <c r="C268" s="61">
        <v>731560</v>
      </c>
    </row>
    <row r="269" spans="1:4" x14ac:dyDescent="0.25">
      <c r="A269" s="284" t="s">
        <v>1137</v>
      </c>
      <c r="B269" s="255" t="s">
        <v>870</v>
      </c>
      <c r="C269" s="61">
        <v>107075</v>
      </c>
    </row>
    <row r="270" spans="1:4" x14ac:dyDescent="0.25">
      <c r="A270" s="284" t="s">
        <v>1138</v>
      </c>
      <c r="B270" s="255" t="s">
        <v>871</v>
      </c>
      <c r="C270" s="61">
        <v>1813677</v>
      </c>
      <c r="D270" s="44"/>
    </row>
    <row r="271" spans="1:4" x14ac:dyDescent="0.25">
      <c r="A271" s="284" t="s">
        <v>1139</v>
      </c>
      <c r="B271" s="255" t="s">
        <v>872</v>
      </c>
      <c r="C271" s="61">
        <v>343507</v>
      </c>
      <c r="D271" s="45"/>
    </row>
    <row r="272" spans="1:4" x14ac:dyDescent="0.25">
      <c r="A272" s="284" t="s">
        <v>1140</v>
      </c>
      <c r="B272" s="255" t="s">
        <v>899</v>
      </c>
      <c r="C272" s="61">
        <v>100</v>
      </c>
      <c r="D272" s="45"/>
    </row>
    <row r="273" spans="1:4" x14ac:dyDescent="0.25">
      <c r="A273" s="284" t="s">
        <v>1141</v>
      </c>
      <c r="B273" s="249" t="s">
        <v>28</v>
      </c>
      <c r="C273" s="41">
        <f>C274+C279</f>
        <v>48489255</v>
      </c>
      <c r="D273" s="45"/>
    </row>
    <row r="274" spans="1:4" x14ac:dyDescent="0.25">
      <c r="A274" s="284" t="s">
        <v>1142</v>
      </c>
      <c r="B274" s="249" t="s">
        <v>206</v>
      </c>
      <c r="C274" s="41">
        <f>C275+C276+C277+C278</f>
        <v>2450140</v>
      </c>
      <c r="D274" s="45"/>
    </row>
    <row r="275" spans="1:4" x14ac:dyDescent="0.25">
      <c r="A275" s="284" t="s">
        <v>1143</v>
      </c>
      <c r="B275" s="254" t="s">
        <v>927</v>
      </c>
      <c r="C275" s="60">
        <v>201885</v>
      </c>
      <c r="D275" s="45"/>
    </row>
    <row r="276" spans="1:4" x14ac:dyDescent="0.25">
      <c r="A276" s="284" t="s">
        <v>1144</v>
      </c>
      <c r="B276" s="254" t="s">
        <v>928</v>
      </c>
      <c r="C276" s="60">
        <v>59085</v>
      </c>
      <c r="D276" s="45"/>
    </row>
    <row r="277" spans="1:4" x14ac:dyDescent="0.25">
      <c r="A277" s="284" t="s">
        <v>1145</v>
      </c>
      <c r="B277" s="254" t="s">
        <v>929</v>
      </c>
      <c r="C277" s="60">
        <v>1913520</v>
      </c>
      <c r="D277" s="45"/>
    </row>
    <row r="278" spans="1:4" x14ac:dyDescent="0.25">
      <c r="A278" s="284" t="s">
        <v>1146</v>
      </c>
      <c r="B278" s="254" t="s">
        <v>930</v>
      </c>
      <c r="C278" s="60">
        <v>275650</v>
      </c>
      <c r="D278" s="45"/>
    </row>
    <row r="279" spans="1:4" x14ac:dyDescent="0.25">
      <c r="A279" s="284" t="s">
        <v>1147</v>
      </c>
      <c r="B279" s="249" t="s">
        <v>30</v>
      </c>
      <c r="C279" s="41">
        <f>SUM(C280:C284)</f>
        <v>46039115</v>
      </c>
      <c r="D279" s="45"/>
    </row>
    <row r="280" spans="1:4" x14ac:dyDescent="0.25">
      <c r="A280" s="284" t="s">
        <v>1148</v>
      </c>
      <c r="B280" s="254" t="s">
        <v>873</v>
      </c>
      <c r="C280" s="60">
        <v>500366</v>
      </c>
      <c r="D280" s="45"/>
    </row>
    <row r="281" spans="1:4" x14ac:dyDescent="0.25">
      <c r="A281" s="284" t="s">
        <v>1149</v>
      </c>
      <c r="B281" s="256" t="s">
        <v>874</v>
      </c>
      <c r="C281" s="61">
        <v>1538069</v>
      </c>
      <c r="D281" s="45"/>
    </row>
    <row r="282" spans="1:4" x14ac:dyDescent="0.25">
      <c r="A282" s="284" t="s">
        <v>1150</v>
      </c>
      <c r="B282" s="257" t="s">
        <v>875</v>
      </c>
      <c r="C282" s="69">
        <v>560816</v>
      </c>
    </row>
    <row r="283" spans="1:4" x14ac:dyDescent="0.25">
      <c r="A283" s="284" t="s">
        <v>1151</v>
      </c>
      <c r="B283" s="257" t="s">
        <v>876</v>
      </c>
      <c r="C283" s="69">
        <v>617478</v>
      </c>
    </row>
    <row r="284" spans="1:4" ht="15.75" thickBot="1" x14ac:dyDescent="0.3">
      <c r="A284" s="284" t="s">
        <v>1152</v>
      </c>
      <c r="B284" s="257" t="s">
        <v>877</v>
      </c>
      <c r="C284" s="69">
        <v>42822386</v>
      </c>
    </row>
    <row r="285" spans="1:4" ht="15.75" thickBot="1" x14ac:dyDescent="0.3">
      <c r="A285" s="284" t="s">
        <v>1153</v>
      </c>
      <c r="B285" s="246" t="s">
        <v>208</v>
      </c>
      <c r="C285" s="66">
        <f>+C286+C287</f>
        <v>39371433</v>
      </c>
    </row>
    <row r="286" spans="1:4" x14ac:dyDescent="0.25">
      <c r="A286" s="284" t="s">
        <v>1154</v>
      </c>
      <c r="B286" s="253" t="s">
        <v>228</v>
      </c>
      <c r="C286" s="124">
        <v>38951698</v>
      </c>
    </row>
    <row r="287" spans="1:4" ht="15.75" thickBot="1" x14ac:dyDescent="0.3">
      <c r="A287" s="284" t="s">
        <v>1155</v>
      </c>
      <c r="B287" s="258" t="s">
        <v>224</v>
      </c>
      <c r="C287" s="69">
        <v>419735</v>
      </c>
    </row>
    <row r="288" spans="1:4" ht="15.75" thickBot="1" x14ac:dyDescent="0.3">
      <c r="A288" s="284" t="s">
        <v>1156</v>
      </c>
      <c r="B288" s="246" t="s">
        <v>0</v>
      </c>
      <c r="C288" s="66">
        <f>C15+C243+C285</f>
        <v>136526259</v>
      </c>
    </row>
    <row r="289" spans="1:3" x14ac:dyDescent="0.25">
      <c r="A289" s="284" t="s">
        <v>1157</v>
      </c>
      <c r="B289" s="247" t="s">
        <v>34</v>
      </c>
      <c r="C289" s="68">
        <f>C290+C292+C294</f>
        <v>19762657</v>
      </c>
    </row>
    <row r="290" spans="1:3" x14ac:dyDescent="0.25">
      <c r="A290" s="284" t="s">
        <v>1158</v>
      </c>
      <c r="B290" s="249" t="s">
        <v>35</v>
      </c>
      <c r="C290" s="41">
        <v>19500000</v>
      </c>
    </row>
    <row r="291" spans="1:3" x14ac:dyDescent="0.25">
      <c r="A291" s="284" t="s">
        <v>1159</v>
      </c>
      <c r="B291" s="254" t="s">
        <v>239</v>
      </c>
      <c r="C291" s="60">
        <v>0</v>
      </c>
    </row>
    <row r="292" spans="1:3" x14ac:dyDescent="0.25">
      <c r="A292" s="284" t="s">
        <v>1160</v>
      </c>
      <c r="B292" s="249" t="s">
        <v>214</v>
      </c>
      <c r="C292" s="41">
        <f>SUM(C293)</f>
        <v>1909760</v>
      </c>
    </row>
    <row r="293" spans="1:3" x14ac:dyDescent="0.25">
      <c r="A293" s="284" t="s">
        <v>1161</v>
      </c>
      <c r="B293" s="254" t="s">
        <v>215</v>
      </c>
      <c r="C293" s="61">
        <v>1909760</v>
      </c>
    </row>
    <row r="294" spans="1:3" x14ac:dyDescent="0.25">
      <c r="A294" s="284" t="s">
        <v>1162</v>
      </c>
      <c r="B294" s="249" t="s">
        <v>36</v>
      </c>
      <c r="C294" s="41">
        <f>SUM(C295)</f>
        <v>-1647103</v>
      </c>
    </row>
    <row r="295" spans="1:3" x14ac:dyDescent="0.25">
      <c r="A295" s="284" t="s">
        <v>1163</v>
      </c>
      <c r="B295" s="254" t="s">
        <v>4</v>
      </c>
      <c r="C295" s="61">
        <v>-1647103</v>
      </c>
    </row>
    <row r="296" spans="1:3" x14ac:dyDescent="0.25">
      <c r="A296" s="284" t="s">
        <v>1164</v>
      </c>
      <c r="B296" s="249" t="s">
        <v>219</v>
      </c>
      <c r="C296" s="41">
        <f>SUM(C297)</f>
        <v>0</v>
      </c>
    </row>
    <row r="297" spans="1:3" x14ac:dyDescent="0.25">
      <c r="A297" s="284" t="s">
        <v>1165</v>
      </c>
      <c r="B297" s="254" t="s">
        <v>210</v>
      </c>
      <c r="C297" s="61">
        <v>0</v>
      </c>
    </row>
    <row r="298" spans="1:3" x14ac:dyDescent="0.25">
      <c r="A298" s="284" t="s">
        <v>1166</v>
      </c>
      <c r="B298" s="249" t="s">
        <v>39</v>
      </c>
      <c r="C298" s="41">
        <f>C299+C303</f>
        <v>95784926</v>
      </c>
    </row>
    <row r="299" spans="1:3" x14ac:dyDescent="0.25">
      <c r="A299" s="284" t="s">
        <v>1167</v>
      </c>
      <c r="B299" s="249" t="s">
        <v>221</v>
      </c>
      <c r="C299" s="41">
        <f>SUM(C300:C302)</f>
        <v>0</v>
      </c>
    </row>
    <row r="300" spans="1:3" x14ac:dyDescent="0.25">
      <c r="A300" s="284" t="s">
        <v>1168</v>
      </c>
      <c r="B300" s="254"/>
      <c r="C300" s="60"/>
    </row>
    <row r="301" spans="1:3" x14ac:dyDescent="0.25">
      <c r="A301" s="284" t="s">
        <v>1169</v>
      </c>
      <c r="B301" s="254"/>
      <c r="C301" s="60"/>
    </row>
    <row r="302" spans="1:3" x14ac:dyDescent="0.25">
      <c r="A302" s="284" t="s">
        <v>1170</v>
      </c>
      <c r="B302" s="254"/>
      <c r="C302" s="60"/>
    </row>
    <row r="303" spans="1:3" x14ac:dyDescent="0.25">
      <c r="A303" s="284" t="s">
        <v>1171</v>
      </c>
      <c r="B303" s="249" t="s">
        <v>220</v>
      </c>
      <c r="C303" s="41">
        <f>C304+C305+C307+C330+C331</f>
        <v>95784926</v>
      </c>
    </row>
    <row r="304" spans="1:3" x14ac:dyDescent="0.25">
      <c r="A304" s="284" t="s">
        <v>1172</v>
      </c>
      <c r="B304" s="249" t="s">
        <v>41</v>
      </c>
      <c r="C304" s="41">
        <v>0</v>
      </c>
    </row>
    <row r="305" spans="1:3" x14ac:dyDescent="0.25">
      <c r="A305" s="284" t="s">
        <v>1173</v>
      </c>
      <c r="B305" s="249" t="s">
        <v>42</v>
      </c>
      <c r="C305" s="41">
        <f>SUM(C306)</f>
        <v>0</v>
      </c>
    </row>
    <row r="306" spans="1:3" x14ac:dyDescent="0.25">
      <c r="A306" s="284" t="s">
        <v>1174</v>
      </c>
      <c r="B306" s="254"/>
      <c r="C306" s="60"/>
    </row>
    <row r="307" spans="1:3" x14ac:dyDescent="0.25">
      <c r="A307" s="284" t="s">
        <v>1175</v>
      </c>
      <c r="B307" s="249" t="s">
        <v>44</v>
      </c>
      <c r="C307" s="41">
        <f>C308+C309+C310+C311+C312+C313+C314+C315+C316+C317+C318+C319+C320+C321+C322+C323+C324+C325+C326+C327+C328+C329</f>
        <v>13763469</v>
      </c>
    </row>
    <row r="308" spans="1:3" x14ac:dyDescent="0.25">
      <c r="A308" s="284" t="s">
        <v>1176</v>
      </c>
      <c r="B308" s="254" t="s">
        <v>611</v>
      </c>
      <c r="C308" s="60">
        <v>9548559</v>
      </c>
    </row>
    <row r="309" spans="1:3" x14ac:dyDescent="0.25">
      <c r="A309" s="284" t="s">
        <v>1177</v>
      </c>
      <c r="B309" s="254" t="s">
        <v>878</v>
      </c>
      <c r="C309" s="60">
        <v>469075</v>
      </c>
    </row>
    <row r="310" spans="1:3" x14ac:dyDescent="0.25">
      <c r="A310" s="284" t="s">
        <v>1178</v>
      </c>
      <c r="B310" s="254" t="s">
        <v>879</v>
      </c>
      <c r="C310" s="60">
        <v>25575</v>
      </c>
    </row>
    <row r="311" spans="1:3" x14ac:dyDescent="0.25">
      <c r="A311" s="284" t="s">
        <v>1179</v>
      </c>
      <c r="B311" s="254" t="s">
        <v>880</v>
      </c>
      <c r="C311" s="60">
        <v>1060</v>
      </c>
    </row>
    <row r="312" spans="1:3" x14ac:dyDescent="0.25">
      <c r="A312" s="284" t="s">
        <v>1180</v>
      </c>
      <c r="B312" s="254" t="s">
        <v>881</v>
      </c>
      <c r="C312" s="60">
        <v>226234</v>
      </c>
    </row>
    <row r="313" spans="1:3" x14ac:dyDescent="0.25">
      <c r="A313" s="284" t="s">
        <v>1181</v>
      </c>
      <c r="B313" s="254" t="s">
        <v>882</v>
      </c>
      <c r="C313" s="60">
        <v>38989</v>
      </c>
    </row>
    <row r="314" spans="1:3" x14ac:dyDescent="0.25">
      <c r="A314" s="284" t="s">
        <v>1182</v>
      </c>
      <c r="B314" s="254" t="s">
        <v>883</v>
      </c>
      <c r="C314" s="60">
        <v>36576</v>
      </c>
    </row>
    <row r="315" spans="1:3" x14ac:dyDescent="0.25">
      <c r="A315" s="284" t="s">
        <v>1183</v>
      </c>
      <c r="B315" s="254" t="s">
        <v>884</v>
      </c>
      <c r="C315" s="60">
        <v>15157</v>
      </c>
    </row>
    <row r="316" spans="1:3" x14ac:dyDescent="0.25">
      <c r="A316" s="284" t="s">
        <v>1184</v>
      </c>
      <c r="B316" s="254" t="s">
        <v>885</v>
      </c>
      <c r="C316" s="60">
        <v>57150</v>
      </c>
    </row>
    <row r="317" spans="1:3" x14ac:dyDescent="0.25">
      <c r="A317" s="284" t="s">
        <v>1185</v>
      </c>
      <c r="B317" s="254" t="s">
        <v>886</v>
      </c>
      <c r="C317" s="60">
        <v>29633</v>
      </c>
    </row>
    <row r="318" spans="1:3" x14ac:dyDescent="0.25">
      <c r="A318" s="284" t="s">
        <v>1186</v>
      </c>
      <c r="B318" s="254" t="s">
        <v>887</v>
      </c>
      <c r="C318" s="60">
        <v>165735</v>
      </c>
    </row>
    <row r="319" spans="1:3" x14ac:dyDescent="0.25">
      <c r="A319" s="284" t="s">
        <v>1187</v>
      </c>
      <c r="B319" s="254" t="s">
        <v>888</v>
      </c>
      <c r="C319" s="60">
        <v>146250</v>
      </c>
    </row>
    <row r="320" spans="1:3" x14ac:dyDescent="0.25">
      <c r="A320" s="284" t="s">
        <v>1188</v>
      </c>
      <c r="B320" s="254" t="s">
        <v>889</v>
      </c>
      <c r="C320" s="60">
        <v>348615</v>
      </c>
    </row>
    <row r="321" spans="1:3" x14ac:dyDescent="0.25">
      <c r="A321" s="284" t="s">
        <v>1189</v>
      </c>
      <c r="B321" s="254" t="s">
        <v>890</v>
      </c>
      <c r="C321" s="60">
        <v>1393825</v>
      </c>
    </row>
    <row r="322" spans="1:3" x14ac:dyDescent="0.25">
      <c r="A322" s="284" t="s">
        <v>1190</v>
      </c>
      <c r="B322" s="254" t="s">
        <v>891</v>
      </c>
      <c r="C322" s="60">
        <v>54700</v>
      </c>
    </row>
    <row r="323" spans="1:3" x14ac:dyDescent="0.25">
      <c r="A323" s="284" t="s">
        <v>1191</v>
      </c>
      <c r="B323" s="254" t="s">
        <v>892</v>
      </c>
      <c r="C323" s="60">
        <v>18860</v>
      </c>
    </row>
    <row r="324" spans="1:3" x14ac:dyDescent="0.25">
      <c r="A324" s="284" t="s">
        <v>1192</v>
      </c>
      <c r="B324" s="254" t="s">
        <v>893</v>
      </c>
      <c r="C324" s="60">
        <v>277184</v>
      </c>
    </row>
    <row r="325" spans="1:3" x14ac:dyDescent="0.25">
      <c r="A325" s="284" t="s">
        <v>1193</v>
      </c>
      <c r="B325" s="254" t="s">
        <v>894</v>
      </c>
      <c r="C325" s="60">
        <v>122266</v>
      </c>
    </row>
    <row r="326" spans="1:3" x14ac:dyDescent="0.25">
      <c r="A326" s="284" t="s">
        <v>1194</v>
      </c>
      <c r="B326" s="254" t="s">
        <v>895</v>
      </c>
      <c r="C326" s="60">
        <v>162560</v>
      </c>
    </row>
    <row r="327" spans="1:3" x14ac:dyDescent="0.25">
      <c r="A327" s="284" t="s">
        <v>1195</v>
      </c>
      <c r="B327" s="254" t="s">
        <v>896</v>
      </c>
      <c r="C327" s="60">
        <v>9000</v>
      </c>
    </row>
    <row r="328" spans="1:3" x14ac:dyDescent="0.25">
      <c r="A328" s="284" t="s">
        <v>1196</v>
      </c>
      <c r="B328" s="254" t="s">
        <v>897</v>
      </c>
      <c r="C328" s="60">
        <v>314960</v>
      </c>
    </row>
    <row r="329" spans="1:3" x14ac:dyDescent="0.25">
      <c r="A329" s="284" t="s">
        <v>1197</v>
      </c>
      <c r="B329" s="254" t="s">
        <v>898</v>
      </c>
      <c r="C329" s="60">
        <v>301506</v>
      </c>
    </row>
    <row r="330" spans="1:3" x14ac:dyDescent="0.25">
      <c r="A330" s="284" t="s">
        <v>1198</v>
      </c>
      <c r="B330" s="249" t="s">
        <v>226</v>
      </c>
      <c r="C330" s="41">
        <v>0</v>
      </c>
    </row>
    <row r="331" spans="1:3" x14ac:dyDescent="0.25">
      <c r="A331" s="284" t="s">
        <v>1199</v>
      </c>
      <c r="B331" s="249" t="s">
        <v>46</v>
      </c>
      <c r="C331" s="41">
        <f>C332+C333+C334+C335+C336+C337+C338+C339+C340+C342+C343+C344+C345+C346+C341</f>
        <v>82021457</v>
      </c>
    </row>
    <row r="332" spans="1:3" x14ac:dyDescent="0.25">
      <c r="A332" s="284" t="s">
        <v>1200</v>
      </c>
      <c r="B332" s="255" t="s">
        <v>900</v>
      </c>
      <c r="C332" s="58">
        <v>51000</v>
      </c>
    </row>
    <row r="333" spans="1:3" x14ac:dyDescent="0.25">
      <c r="A333" s="284" t="s">
        <v>1201</v>
      </c>
      <c r="B333" s="255" t="s">
        <v>901</v>
      </c>
      <c r="C333" s="58">
        <v>2540000</v>
      </c>
    </row>
    <row r="334" spans="1:3" x14ac:dyDescent="0.25">
      <c r="A334" s="284" t="s">
        <v>1202</v>
      </c>
      <c r="B334" s="255" t="s">
        <v>902</v>
      </c>
      <c r="C334" s="58">
        <v>17000</v>
      </c>
    </row>
    <row r="335" spans="1:3" x14ac:dyDescent="0.25">
      <c r="A335" s="284" t="s">
        <v>1203</v>
      </c>
      <c r="B335" s="255" t="s">
        <v>903</v>
      </c>
      <c r="C335" s="58">
        <v>47751</v>
      </c>
    </row>
    <row r="336" spans="1:3" x14ac:dyDescent="0.25">
      <c r="A336" s="284" t="s">
        <v>1204</v>
      </c>
      <c r="B336" s="255" t="s">
        <v>904</v>
      </c>
      <c r="C336" s="58">
        <v>18000</v>
      </c>
    </row>
    <row r="337" spans="1:4" x14ac:dyDescent="0.25">
      <c r="A337" s="284" t="s">
        <v>1205</v>
      </c>
      <c r="B337" s="255" t="s">
        <v>905</v>
      </c>
      <c r="C337" s="58">
        <v>98000</v>
      </c>
    </row>
    <row r="338" spans="1:4" x14ac:dyDescent="0.25">
      <c r="A338" s="284" t="s">
        <v>1206</v>
      </c>
      <c r="B338" s="255" t="s">
        <v>906</v>
      </c>
      <c r="C338" s="58">
        <v>41899</v>
      </c>
    </row>
    <row r="339" spans="1:4" x14ac:dyDescent="0.25">
      <c r="A339" s="284" t="s">
        <v>1207</v>
      </c>
      <c r="B339" s="264" t="s">
        <v>907</v>
      </c>
      <c r="C339" s="116">
        <v>3585000</v>
      </c>
    </row>
    <row r="340" spans="1:4" x14ac:dyDescent="0.25">
      <c r="A340" s="284" t="s">
        <v>1208</v>
      </c>
      <c r="B340" s="264" t="s">
        <v>908</v>
      </c>
      <c r="C340" s="116">
        <v>1753000</v>
      </c>
    </row>
    <row r="341" spans="1:4" x14ac:dyDescent="0.25">
      <c r="A341" s="284" t="s">
        <v>1209</v>
      </c>
      <c r="B341" s="264" t="s">
        <v>914</v>
      </c>
      <c r="C341" s="116">
        <v>1940000</v>
      </c>
    </row>
    <row r="342" spans="1:4" x14ac:dyDescent="0.25">
      <c r="A342" s="284" t="s">
        <v>1210</v>
      </c>
      <c r="B342" s="264" t="s">
        <v>909</v>
      </c>
      <c r="C342" s="116">
        <v>1290557</v>
      </c>
      <c r="D342" s="45"/>
    </row>
    <row r="343" spans="1:4" x14ac:dyDescent="0.25">
      <c r="A343" s="284" t="s">
        <v>1211</v>
      </c>
      <c r="B343" s="255" t="s">
        <v>910</v>
      </c>
      <c r="C343" s="58">
        <v>263131</v>
      </c>
    </row>
    <row r="344" spans="1:4" x14ac:dyDescent="0.25">
      <c r="A344" s="284" t="s">
        <v>1212</v>
      </c>
      <c r="B344" s="255" t="s">
        <v>911</v>
      </c>
      <c r="C344" s="58">
        <v>46607129</v>
      </c>
    </row>
    <row r="345" spans="1:4" x14ac:dyDescent="0.25">
      <c r="A345" s="284" t="s">
        <v>1213</v>
      </c>
      <c r="B345" s="255" t="s">
        <v>912</v>
      </c>
      <c r="C345" s="58">
        <v>27606</v>
      </c>
    </row>
    <row r="346" spans="1:4" ht="15.75" thickBot="1" x14ac:dyDescent="0.3">
      <c r="A346" s="284" t="s">
        <v>1214</v>
      </c>
      <c r="B346" s="264" t="s">
        <v>913</v>
      </c>
      <c r="C346" s="116">
        <v>23741384</v>
      </c>
    </row>
    <row r="347" spans="1:4" ht="15.75" thickBot="1" x14ac:dyDescent="0.3">
      <c r="A347" s="284" t="s">
        <v>1215</v>
      </c>
      <c r="B347" s="246" t="s">
        <v>222</v>
      </c>
      <c r="C347" s="66">
        <f>SUM(C348:C350)</f>
        <v>20978676</v>
      </c>
    </row>
    <row r="348" spans="1:4" x14ac:dyDescent="0.25">
      <c r="A348" s="284" t="s">
        <v>1216</v>
      </c>
      <c r="B348" s="265" t="s">
        <v>227</v>
      </c>
      <c r="C348" s="138">
        <v>1785809</v>
      </c>
    </row>
    <row r="349" spans="1:4" x14ac:dyDescent="0.25">
      <c r="A349" s="284" t="s">
        <v>1217</v>
      </c>
      <c r="B349" s="268" t="s">
        <v>49</v>
      </c>
      <c r="C349" s="131">
        <v>416645</v>
      </c>
    </row>
    <row r="350" spans="1:4" ht="15.75" thickBot="1" x14ac:dyDescent="0.3">
      <c r="A350" s="284" t="s">
        <v>1218</v>
      </c>
      <c r="B350" s="257" t="s">
        <v>50</v>
      </c>
      <c r="C350" s="116">
        <v>18776222</v>
      </c>
    </row>
    <row r="351" spans="1:4" ht="15.75" thickBot="1" x14ac:dyDescent="0.3">
      <c r="A351" s="285" t="s">
        <v>1219</v>
      </c>
      <c r="B351" s="246" t="s">
        <v>51</v>
      </c>
      <c r="C351" s="66">
        <f>C289+C298+C347</f>
        <v>136526259</v>
      </c>
    </row>
    <row r="352" spans="1:4" x14ac:dyDescent="0.25">
      <c r="B352" s="46"/>
      <c r="C352" s="46"/>
    </row>
    <row r="353" spans="2:3" x14ac:dyDescent="0.25">
      <c r="B353" s="46"/>
      <c r="C353" s="46"/>
    </row>
    <row r="354" spans="2:3" x14ac:dyDescent="0.25">
      <c r="B354" s="39" t="s">
        <v>580</v>
      </c>
      <c r="C354" s="46"/>
    </row>
    <row r="356" spans="2:3" x14ac:dyDescent="0.25">
      <c r="C356" s="48"/>
    </row>
    <row r="357" spans="2:3" x14ac:dyDescent="0.25">
      <c r="C357" s="151" t="s">
        <v>198</v>
      </c>
    </row>
    <row r="358" spans="2:3" x14ac:dyDescent="0.25">
      <c r="C358" s="151" t="s">
        <v>199</v>
      </c>
    </row>
  </sheetData>
  <mergeCells count="5">
    <mergeCell ref="B12:C12"/>
    <mergeCell ref="B10:C10"/>
    <mergeCell ref="B6:C6"/>
    <mergeCell ref="B11:C11"/>
    <mergeCell ref="B13:C13"/>
  </mergeCells>
  <phoneticPr fontId="1" type="noConversion"/>
  <printOptions horizontalCentered="1"/>
  <pageMargins left="0.19685039370078741" right="0.19685039370078741" top="0.19685039370078741" bottom="0.19685039370078741" header="0" footer="0"/>
  <pageSetup paperSize="9" scale="94" orientation="portrait" r:id="rId1"/>
  <rowBreaks count="1" manualBreakCount="1">
    <brk id="5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F388"/>
  <sheetViews>
    <sheetView zoomScaleNormal="100" workbookViewId="0">
      <selection activeCell="A14" sqref="A14"/>
    </sheetView>
  </sheetViews>
  <sheetFormatPr defaultRowHeight="15" x14ac:dyDescent="0.25"/>
  <cols>
    <col min="1" max="1" width="9.140625" style="216"/>
    <col min="2" max="2" width="46.42578125" customWidth="1"/>
    <col min="3" max="3" width="31.42578125" customWidth="1"/>
    <col min="4" max="4" width="9.140625" customWidth="1"/>
    <col min="6" max="6" width="10" bestFit="1" customWidth="1"/>
    <col min="7" max="8" width="10.7109375" bestFit="1" customWidth="1"/>
  </cols>
  <sheetData>
    <row r="3" spans="1:6" s="180" customFormat="1" x14ac:dyDescent="0.25">
      <c r="B3" s="175" t="s">
        <v>918</v>
      </c>
      <c r="C3" s="178"/>
      <c r="D3" s="178"/>
    </row>
    <row r="4" spans="1:6" s="180" customFormat="1" x14ac:dyDescent="0.25">
      <c r="B4" s="178" t="s">
        <v>922</v>
      </c>
      <c r="C4" s="178"/>
      <c r="D4" s="178"/>
    </row>
    <row r="5" spans="1:6" s="180" customFormat="1" ht="11.25" customHeight="1" x14ac:dyDescent="0.25">
      <c r="B5" s="227"/>
      <c r="C5" s="227"/>
    </row>
    <row r="6" spans="1:6" s="183" customFormat="1" x14ac:dyDescent="0.25">
      <c r="B6" s="184" t="s">
        <v>919</v>
      </c>
      <c r="C6" s="184"/>
    </row>
    <row r="7" spans="1:6" s="183" customFormat="1" x14ac:dyDescent="0.25">
      <c r="B7" s="184" t="s">
        <v>952</v>
      </c>
      <c r="C7" s="184"/>
    </row>
    <row r="8" spans="1:6" ht="19.5" x14ac:dyDescent="0.3">
      <c r="B8" s="242"/>
      <c r="C8" s="242"/>
    </row>
    <row r="9" spans="1:6" s="182" customFormat="1" x14ac:dyDescent="0.25">
      <c r="B9" s="243" t="s">
        <v>956</v>
      </c>
      <c r="C9" s="243"/>
      <c r="D9" s="243"/>
      <c r="E9" s="243"/>
      <c r="F9" s="243"/>
    </row>
    <row r="10" spans="1:6" s="182" customFormat="1" x14ac:dyDescent="0.25">
      <c r="B10" s="243" t="s">
        <v>965</v>
      </c>
      <c r="C10" s="243"/>
      <c r="D10" s="243"/>
      <c r="E10" s="243"/>
      <c r="F10" s="243"/>
    </row>
    <row r="11" spans="1:6" s="182" customFormat="1" ht="15.75" thickBot="1" x14ac:dyDescent="0.3">
      <c r="B11" s="241" t="s">
        <v>957</v>
      </c>
      <c r="C11" s="241"/>
      <c r="D11" s="241"/>
      <c r="E11" s="241"/>
      <c r="F11" s="241"/>
    </row>
    <row r="12" spans="1:6" ht="15.75" thickBot="1" x14ac:dyDescent="0.3">
      <c r="A12" s="281" t="s">
        <v>3</v>
      </c>
      <c r="B12" s="277" t="s">
        <v>1</v>
      </c>
      <c r="C12" s="27" t="s">
        <v>5</v>
      </c>
    </row>
    <row r="13" spans="1:6" s="14" customFormat="1" x14ac:dyDescent="0.25">
      <c r="A13" s="280" t="s">
        <v>968</v>
      </c>
      <c r="B13" s="249" t="s">
        <v>52</v>
      </c>
      <c r="C13" s="41">
        <f>C23+C34+C171</f>
        <v>50917181</v>
      </c>
    </row>
    <row r="14" spans="1:6" x14ac:dyDescent="0.25">
      <c r="A14" s="278" t="s">
        <v>969</v>
      </c>
      <c r="B14" s="249" t="s">
        <v>10</v>
      </c>
      <c r="C14" s="41">
        <v>0</v>
      </c>
    </row>
    <row r="15" spans="1:6" s="121" customFormat="1" x14ac:dyDescent="0.25">
      <c r="A15" s="278" t="s">
        <v>970</v>
      </c>
      <c r="B15" s="249" t="s">
        <v>12</v>
      </c>
      <c r="C15" s="59">
        <f>C16+C17+C18+C19+C20+C21</f>
        <v>0</v>
      </c>
    </row>
    <row r="16" spans="1:6" s="121" customFormat="1" x14ac:dyDescent="0.25">
      <c r="A16" s="278" t="s">
        <v>971</v>
      </c>
      <c r="B16" s="259" t="s">
        <v>261</v>
      </c>
      <c r="C16" s="147">
        <v>0</v>
      </c>
    </row>
    <row r="17" spans="1:3" s="121" customFormat="1" x14ac:dyDescent="0.25">
      <c r="A17" s="278" t="s">
        <v>972</v>
      </c>
      <c r="B17" s="259" t="s">
        <v>262</v>
      </c>
      <c r="C17" s="147">
        <v>0</v>
      </c>
    </row>
    <row r="18" spans="1:3" s="121" customFormat="1" x14ac:dyDescent="0.25">
      <c r="A18" s="278" t="s">
        <v>973</v>
      </c>
      <c r="B18" s="259" t="s">
        <v>263</v>
      </c>
      <c r="C18" s="147">
        <v>0</v>
      </c>
    </row>
    <row r="19" spans="1:3" s="121" customFormat="1" x14ac:dyDescent="0.25">
      <c r="A19" s="278" t="s">
        <v>974</v>
      </c>
      <c r="B19" s="259" t="s">
        <v>264</v>
      </c>
      <c r="C19" s="147">
        <v>0</v>
      </c>
    </row>
    <row r="20" spans="1:3" s="121" customFormat="1" x14ac:dyDescent="0.25">
      <c r="A20" s="278" t="s">
        <v>975</v>
      </c>
      <c r="B20" s="259" t="s">
        <v>265</v>
      </c>
      <c r="C20" s="147">
        <v>0</v>
      </c>
    </row>
    <row r="21" spans="1:3" x14ac:dyDescent="0.25">
      <c r="A21" s="278" t="s">
        <v>976</v>
      </c>
      <c r="B21" s="259" t="s">
        <v>266</v>
      </c>
      <c r="C21" s="147">
        <v>0</v>
      </c>
    </row>
    <row r="22" spans="1:3" s="14" customFormat="1" x14ac:dyDescent="0.25">
      <c r="A22" s="278" t="s">
        <v>68</v>
      </c>
      <c r="B22" s="260" t="s">
        <v>267</v>
      </c>
      <c r="C22" s="127">
        <f>C23+C34+C171</f>
        <v>50917181</v>
      </c>
    </row>
    <row r="23" spans="1:3" s="14" customFormat="1" x14ac:dyDescent="0.25">
      <c r="A23" s="278" t="s">
        <v>69</v>
      </c>
      <c r="B23" s="261" t="s">
        <v>268</v>
      </c>
      <c r="C23" s="127">
        <f>C24+C25+C26+C27+C28+C29+C30+C31+C32+C33</f>
        <v>38525137</v>
      </c>
    </row>
    <row r="24" spans="1:3" s="14" customFormat="1" x14ac:dyDescent="0.25">
      <c r="A24" s="278" t="s">
        <v>70</v>
      </c>
      <c r="B24" s="259" t="s">
        <v>269</v>
      </c>
      <c r="C24" s="147">
        <v>283924</v>
      </c>
    </row>
    <row r="25" spans="1:3" x14ac:dyDescent="0.25">
      <c r="A25" s="278" t="s">
        <v>71</v>
      </c>
      <c r="B25" s="259" t="s">
        <v>270</v>
      </c>
      <c r="C25" s="147">
        <v>469182</v>
      </c>
    </row>
    <row r="26" spans="1:3" s="143" customFormat="1" x14ac:dyDescent="0.25">
      <c r="A26" s="278" t="s">
        <v>72</v>
      </c>
      <c r="B26" s="259" t="s">
        <v>271</v>
      </c>
      <c r="C26" s="147">
        <v>2301096</v>
      </c>
    </row>
    <row r="27" spans="1:3" s="14" customFormat="1" x14ac:dyDescent="0.25">
      <c r="A27" s="278" t="s">
        <v>74</v>
      </c>
      <c r="B27" s="259" t="s">
        <v>272</v>
      </c>
      <c r="C27" s="147">
        <v>16089268</v>
      </c>
    </row>
    <row r="28" spans="1:3" x14ac:dyDescent="0.25">
      <c r="A28" s="278" t="s">
        <v>76</v>
      </c>
      <c r="B28" s="259" t="s">
        <v>273</v>
      </c>
      <c r="C28" s="147">
        <v>9381041</v>
      </c>
    </row>
    <row r="29" spans="1:3" x14ac:dyDescent="0.25">
      <c r="A29" s="278" t="s">
        <v>78</v>
      </c>
      <c r="B29" s="259" t="s">
        <v>274</v>
      </c>
      <c r="C29" s="147">
        <v>2878557</v>
      </c>
    </row>
    <row r="30" spans="1:3" x14ac:dyDescent="0.25">
      <c r="A30" s="278" t="s">
        <v>80</v>
      </c>
      <c r="B30" s="259" t="s">
        <v>275</v>
      </c>
      <c r="C30" s="147">
        <v>383770</v>
      </c>
    </row>
    <row r="31" spans="1:3" x14ac:dyDescent="0.25">
      <c r="A31" s="278" t="s">
        <v>81</v>
      </c>
      <c r="B31" s="259" t="s">
        <v>276</v>
      </c>
      <c r="C31" s="147">
        <v>3972824</v>
      </c>
    </row>
    <row r="32" spans="1:3" x14ac:dyDescent="0.25">
      <c r="A32" s="278" t="s">
        <v>82</v>
      </c>
      <c r="B32" s="259" t="s">
        <v>277</v>
      </c>
      <c r="C32" s="147">
        <v>2562350</v>
      </c>
    </row>
    <row r="33" spans="1:3" x14ac:dyDescent="0.25">
      <c r="A33" s="278" t="s">
        <v>84</v>
      </c>
      <c r="B33" s="259" t="s">
        <v>278</v>
      </c>
      <c r="C33" s="147">
        <v>203125</v>
      </c>
    </row>
    <row r="34" spans="1:3" s="130" customFormat="1" x14ac:dyDescent="0.25">
      <c r="A34" s="278" t="s">
        <v>85</v>
      </c>
      <c r="B34" s="249" t="s">
        <v>925</v>
      </c>
      <c r="C34" s="59">
        <f>C42+C43+C49+C52+C58+C61+C62+C65+C71+C78+C79+C80+C83+C84+C85+C86+C97+C99+C102+C104+C110+C124+C126+C130+C131+C134+C135+C136+C137+C151+C154+C155+C157+C158+C164+C168+C169+C170</f>
        <v>11393551</v>
      </c>
    </row>
    <row r="35" spans="1:3" s="121" customFormat="1" x14ac:dyDescent="0.25">
      <c r="A35" s="278" t="s">
        <v>87</v>
      </c>
      <c r="B35" s="259" t="s">
        <v>279</v>
      </c>
      <c r="C35" s="147">
        <v>0</v>
      </c>
    </row>
    <row r="36" spans="1:3" x14ac:dyDescent="0.25">
      <c r="A36" s="278" t="s">
        <v>89</v>
      </c>
      <c r="B36" s="259" t="s">
        <v>280</v>
      </c>
      <c r="C36" s="147">
        <v>0</v>
      </c>
    </row>
    <row r="37" spans="1:3" x14ac:dyDescent="0.25">
      <c r="A37" s="278" t="s">
        <v>91</v>
      </c>
      <c r="B37" s="259" t="s">
        <v>281</v>
      </c>
      <c r="C37" s="147">
        <v>0</v>
      </c>
    </row>
    <row r="38" spans="1:3" x14ac:dyDescent="0.25">
      <c r="A38" s="278" t="s">
        <v>93</v>
      </c>
      <c r="B38" s="259" t="s">
        <v>282</v>
      </c>
      <c r="C38" s="147">
        <v>0</v>
      </c>
    </row>
    <row r="39" spans="1:3" x14ac:dyDescent="0.25">
      <c r="A39" s="278" t="s">
        <v>94</v>
      </c>
      <c r="B39" s="259" t="s">
        <v>283</v>
      </c>
      <c r="C39" s="147">
        <v>0</v>
      </c>
    </row>
    <row r="40" spans="1:3" s="121" customFormat="1" x14ac:dyDescent="0.25">
      <c r="A40" s="278" t="s">
        <v>95</v>
      </c>
      <c r="B40" s="259" t="s">
        <v>284</v>
      </c>
      <c r="C40" s="147">
        <v>0</v>
      </c>
    </row>
    <row r="41" spans="1:3" s="121" customFormat="1" x14ac:dyDescent="0.25">
      <c r="A41" s="278" t="s">
        <v>96</v>
      </c>
      <c r="B41" s="259" t="s">
        <v>285</v>
      </c>
      <c r="C41" s="147">
        <v>0</v>
      </c>
    </row>
    <row r="42" spans="1:3" s="121" customFormat="1" x14ac:dyDescent="0.25">
      <c r="A42" s="278" t="s">
        <v>97</v>
      </c>
      <c r="B42" s="259" t="s">
        <v>286</v>
      </c>
      <c r="C42" s="147">
        <v>16074</v>
      </c>
    </row>
    <row r="43" spans="1:3" s="121" customFormat="1" x14ac:dyDescent="0.25">
      <c r="A43" s="278" t="s">
        <v>99</v>
      </c>
      <c r="B43" s="259" t="s">
        <v>287</v>
      </c>
      <c r="C43" s="147">
        <v>26825</v>
      </c>
    </row>
    <row r="44" spans="1:3" s="121" customFormat="1" x14ac:dyDescent="0.25">
      <c r="A44" s="278" t="s">
        <v>101</v>
      </c>
      <c r="B44" s="259" t="s">
        <v>288</v>
      </c>
      <c r="C44" s="147">
        <v>0</v>
      </c>
    </row>
    <row r="45" spans="1:3" x14ac:dyDescent="0.25">
      <c r="A45" s="278" t="s">
        <v>102</v>
      </c>
      <c r="B45" s="259" t="s">
        <v>289</v>
      </c>
      <c r="C45" s="147">
        <v>0</v>
      </c>
    </row>
    <row r="46" spans="1:3" x14ac:dyDescent="0.25">
      <c r="A46" s="278" t="s">
        <v>104</v>
      </c>
      <c r="B46" s="259" t="s">
        <v>290</v>
      </c>
      <c r="C46" s="147">
        <v>0</v>
      </c>
    </row>
    <row r="47" spans="1:3" s="121" customFormat="1" x14ac:dyDescent="0.25">
      <c r="A47" s="278" t="s">
        <v>105</v>
      </c>
      <c r="B47" s="259" t="s">
        <v>291</v>
      </c>
      <c r="C47" s="147">
        <v>0</v>
      </c>
    </row>
    <row r="48" spans="1:3" s="121" customFormat="1" x14ac:dyDescent="0.25">
      <c r="A48" s="278" t="s">
        <v>106</v>
      </c>
      <c r="B48" s="259" t="s">
        <v>292</v>
      </c>
      <c r="C48" s="147">
        <v>0</v>
      </c>
    </row>
    <row r="49" spans="1:3" s="121" customFormat="1" x14ac:dyDescent="0.25">
      <c r="A49" s="278" t="s">
        <v>108</v>
      </c>
      <c r="B49" s="259" t="s">
        <v>293</v>
      </c>
      <c r="C49" s="147">
        <v>209617</v>
      </c>
    </row>
    <row r="50" spans="1:3" s="121" customFormat="1" x14ac:dyDescent="0.25">
      <c r="A50" s="278" t="s">
        <v>110</v>
      </c>
      <c r="B50" s="259" t="s">
        <v>294</v>
      </c>
      <c r="C50" s="147">
        <v>0</v>
      </c>
    </row>
    <row r="51" spans="1:3" s="121" customFormat="1" x14ac:dyDescent="0.25">
      <c r="A51" s="278" t="s">
        <v>112</v>
      </c>
      <c r="B51" s="259" t="s">
        <v>295</v>
      </c>
      <c r="C51" s="147">
        <v>0</v>
      </c>
    </row>
    <row r="52" spans="1:3" x14ac:dyDescent="0.25">
      <c r="A52" s="278" t="s">
        <v>113</v>
      </c>
      <c r="B52" s="259" t="s">
        <v>296</v>
      </c>
      <c r="C52" s="147">
        <v>30000</v>
      </c>
    </row>
    <row r="53" spans="1:3" x14ac:dyDescent="0.25">
      <c r="A53" s="278" t="s">
        <v>115</v>
      </c>
      <c r="B53" s="259" t="s">
        <v>297</v>
      </c>
      <c r="C53" s="147">
        <v>0</v>
      </c>
    </row>
    <row r="54" spans="1:3" x14ac:dyDescent="0.25">
      <c r="A54" s="278" t="s">
        <v>117</v>
      </c>
      <c r="B54" s="259" t="s">
        <v>298</v>
      </c>
      <c r="C54" s="147">
        <v>0</v>
      </c>
    </row>
    <row r="55" spans="1:3" x14ac:dyDescent="0.25">
      <c r="A55" s="278" t="s">
        <v>119</v>
      </c>
      <c r="B55" s="259" t="s">
        <v>299</v>
      </c>
      <c r="C55" s="147">
        <v>0</v>
      </c>
    </row>
    <row r="56" spans="1:3" x14ac:dyDescent="0.25">
      <c r="A56" s="278" t="s">
        <v>121</v>
      </c>
      <c r="B56" s="259" t="s">
        <v>300</v>
      </c>
      <c r="C56" s="147">
        <v>0</v>
      </c>
    </row>
    <row r="57" spans="1:3" x14ac:dyDescent="0.25">
      <c r="A57" s="278" t="s">
        <v>123</v>
      </c>
      <c r="B57" s="259" t="s">
        <v>301</v>
      </c>
      <c r="C57" s="147">
        <v>0</v>
      </c>
    </row>
    <row r="58" spans="1:3" x14ac:dyDescent="0.25">
      <c r="A58" s="278" t="s">
        <v>124</v>
      </c>
      <c r="B58" s="259" t="s">
        <v>302</v>
      </c>
      <c r="C58" s="147">
        <v>36927</v>
      </c>
    </row>
    <row r="59" spans="1:3" x14ac:dyDescent="0.25">
      <c r="A59" s="278" t="s">
        <v>125</v>
      </c>
      <c r="B59" s="259" t="s">
        <v>303</v>
      </c>
      <c r="C59" s="147">
        <v>0</v>
      </c>
    </row>
    <row r="60" spans="1:3" x14ac:dyDescent="0.25">
      <c r="A60" s="278" t="s">
        <v>126</v>
      </c>
      <c r="B60" s="259" t="s">
        <v>304</v>
      </c>
      <c r="C60" s="147">
        <v>0</v>
      </c>
    </row>
    <row r="61" spans="1:3" x14ac:dyDescent="0.25">
      <c r="A61" s="278" t="s">
        <v>127</v>
      </c>
      <c r="B61" s="259" t="s">
        <v>305</v>
      </c>
      <c r="C61" s="147">
        <v>25763</v>
      </c>
    </row>
    <row r="62" spans="1:3" s="130" customFormat="1" x14ac:dyDescent="0.25">
      <c r="A62" s="278" t="s">
        <v>128</v>
      </c>
      <c r="B62" s="259" t="s">
        <v>306</v>
      </c>
      <c r="C62" s="147">
        <v>26191</v>
      </c>
    </row>
    <row r="63" spans="1:3" x14ac:dyDescent="0.25">
      <c r="A63" s="278" t="s">
        <v>129</v>
      </c>
      <c r="B63" s="259" t="s">
        <v>307</v>
      </c>
      <c r="C63" s="147">
        <v>0</v>
      </c>
    </row>
    <row r="64" spans="1:3" x14ac:dyDescent="0.25">
      <c r="A64" s="278" t="s">
        <v>131</v>
      </c>
      <c r="B64" s="259" t="s">
        <v>308</v>
      </c>
      <c r="C64" s="147">
        <v>0</v>
      </c>
    </row>
    <row r="65" spans="1:3" x14ac:dyDescent="0.25">
      <c r="A65" s="278" t="s">
        <v>132</v>
      </c>
      <c r="B65" s="259" t="s">
        <v>309</v>
      </c>
      <c r="C65" s="147">
        <v>57936</v>
      </c>
    </row>
    <row r="66" spans="1:3" s="121" customFormat="1" x14ac:dyDescent="0.25">
      <c r="A66" s="278" t="s">
        <v>133</v>
      </c>
      <c r="B66" s="259" t="s">
        <v>310</v>
      </c>
      <c r="C66" s="147">
        <v>0</v>
      </c>
    </row>
    <row r="67" spans="1:3" s="121" customFormat="1" x14ac:dyDescent="0.25">
      <c r="A67" s="278" t="s">
        <v>134</v>
      </c>
      <c r="B67" s="259" t="s">
        <v>311</v>
      </c>
      <c r="C67" s="147">
        <v>0</v>
      </c>
    </row>
    <row r="68" spans="1:3" x14ac:dyDescent="0.25">
      <c r="A68" s="278" t="s">
        <v>136</v>
      </c>
      <c r="B68" s="259" t="s">
        <v>312</v>
      </c>
      <c r="C68" s="147">
        <v>0</v>
      </c>
    </row>
    <row r="69" spans="1:3" x14ac:dyDescent="0.25">
      <c r="A69" s="278" t="s">
        <v>138</v>
      </c>
      <c r="B69" s="259" t="s">
        <v>313</v>
      </c>
      <c r="C69" s="147">
        <v>0</v>
      </c>
    </row>
    <row r="70" spans="1:3" x14ac:dyDescent="0.25">
      <c r="A70" s="278" t="s">
        <v>140</v>
      </c>
      <c r="B70" s="259" t="s">
        <v>314</v>
      </c>
      <c r="C70" s="147">
        <v>0</v>
      </c>
    </row>
    <row r="71" spans="1:3" s="67" customFormat="1" x14ac:dyDescent="0.25">
      <c r="A71" s="278" t="s">
        <v>141</v>
      </c>
      <c r="B71" s="259" t="s">
        <v>315</v>
      </c>
      <c r="C71" s="147">
        <v>244201</v>
      </c>
    </row>
    <row r="72" spans="1:3" x14ac:dyDescent="0.25">
      <c r="A72" s="278" t="s">
        <v>142</v>
      </c>
      <c r="B72" s="259" t="s">
        <v>316</v>
      </c>
      <c r="C72" s="147">
        <v>0</v>
      </c>
    </row>
    <row r="73" spans="1:3" x14ac:dyDescent="0.25">
      <c r="A73" s="278" t="s">
        <v>144</v>
      </c>
      <c r="B73" s="259" t="s">
        <v>317</v>
      </c>
      <c r="C73" s="147">
        <v>0</v>
      </c>
    </row>
    <row r="74" spans="1:3" s="121" customFormat="1" x14ac:dyDescent="0.25">
      <c r="A74" s="278" t="s">
        <v>145</v>
      </c>
      <c r="B74" s="259" t="s">
        <v>318</v>
      </c>
      <c r="C74" s="147">
        <v>0</v>
      </c>
    </row>
    <row r="75" spans="1:3" x14ac:dyDescent="0.25">
      <c r="A75" s="278" t="s">
        <v>147</v>
      </c>
      <c r="B75" s="259" t="s">
        <v>319</v>
      </c>
      <c r="C75" s="147">
        <v>0</v>
      </c>
    </row>
    <row r="76" spans="1:3" x14ac:dyDescent="0.25">
      <c r="A76" s="278" t="s">
        <v>149</v>
      </c>
      <c r="B76" s="259" t="s">
        <v>320</v>
      </c>
      <c r="C76" s="147">
        <v>0</v>
      </c>
    </row>
    <row r="77" spans="1:3" x14ac:dyDescent="0.25">
      <c r="A77" s="278" t="s">
        <v>151</v>
      </c>
      <c r="B77" s="259" t="s">
        <v>321</v>
      </c>
      <c r="C77" s="147">
        <v>0</v>
      </c>
    </row>
    <row r="78" spans="1:3" x14ac:dyDescent="0.25">
      <c r="A78" s="278" t="s">
        <v>153</v>
      </c>
      <c r="B78" s="259" t="s">
        <v>322</v>
      </c>
      <c r="C78" s="147">
        <v>70175</v>
      </c>
    </row>
    <row r="79" spans="1:3" x14ac:dyDescent="0.25">
      <c r="A79" s="278" t="s">
        <v>154</v>
      </c>
      <c r="B79" s="259" t="s">
        <v>323</v>
      </c>
      <c r="C79" s="147">
        <v>38192</v>
      </c>
    </row>
    <row r="80" spans="1:3" x14ac:dyDescent="0.25">
      <c r="A80" s="278" t="s">
        <v>156</v>
      </c>
      <c r="B80" s="259" t="s">
        <v>324</v>
      </c>
      <c r="C80" s="147">
        <v>83510</v>
      </c>
    </row>
    <row r="81" spans="1:3" x14ac:dyDescent="0.25">
      <c r="A81" s="278" t="s">
        <v>158</v>
      </c>
      <c r="B81" s="259" t="s">
        <v>325</v>
      </c>
      <c r="C81" s="147">
        <v>0</v>
      </c>
    </row>
    <row r="82" spans="1:3" x14ac:dyDescent="0.25">
      <c r="A82" s="278" t="s">
        <v>160</v>
      </c>
      <c r="B82" s="259" t="s">
        <v>326</v>
      </c>
      <c r="C82" s="147">
        <v>0</v>
      </c>
    </row>
    <row r="83" spans="1:3" x14ac:dyDescent="0.25">
      <c r="A83" s="278" t="s">
        <v>162</v>
      </c>
      <c r="B83" s="259" t="s">
        <v>327</v>
      </c>
      <c r="C83" s="147">
        <v>69889</v>
      </c>
    </row>
    <row r="84" spans="1:3" x14ac:dyDescent="0.25">
      <c r="A84" s="278" t="s">
        <v>164</v>
      </c>
      <c r="B84" s="259" t="s">
        <v>328</v>
      </c>
      <c r="C84" s="147">
        <v>109318</v>
      </c>
    </row>
    <row r="85" spans="1:3" s="67" customFormat="1" x14ac:dyDescent="0.25">
      <c r="A85" s="278" t="s">
        <v>166</v>
      </c>
      <c r="B85" s="259" t="s">
        <v>329</v>
      </c>
      <c r="C85" s="147">
        <v>66697</v>
      </c>
    </row>
    <row r="86" spans="1:3" s="67" customFormat="1" x14ac:dyDescent="0.25">
      <c r="A86" s="278" t="s">
        <v>168</v>
      </c>
      <c r="B86" s="259" t="s">
        <v>330</v>
      </c>
      <c r="C86" s="147">
        <v>723436</v>
      </c>
    </row>
    <row r="87" spans="1:3" s="67" customFormat="1" x14ac:dyDescent="0.25">
      <c r="A87" s="278" t="s">
        <v>170</v>
      </c>
      <c r="B87" s="259" t="s">
        <v>331</v>
      </c>
      <c r="C87" s="147">
        <v>0</v>
      </c>
    </row>
    <row r="88" spans="1:3" s="67" customFormat="1" x14ac:dyDescent="0.25">
      <c r="A88" s="278" t="s">
        <v>172</v>
      </c>
      <c r="B88" s="259" t="s">
        <v>332</v>
      </c>
      <c r="C88" s="147">
        <v>0</v>
      </c>
    </row>
    <row r="89" spans="1:3" s="67" customFormat="1" x14ac:dyDescent="0.25">
      <c r="A89" s="278" t="s">
        <v>174</v>
      </c>
      <c r="B89" s="259" t="s">
        <v>333</v>
      </c>
      <c r="C89" s="147">
        <v>0</v>
      </c>
    </row>
    <row r="90" spans="1:3" x14ac:dyDescent="0.25">
      <c r="A90" s="278" t="s">
        <v>176</v>
      </c>
      <c r="B90" s="259" t="s">
        <v>334</v>
      </c>
      <c r="C90" s="147">
        <v>0</v>
      </c>
    </row>
    <row r="91" spans="1:3" s="122" customFormat="1" x14ac:dyDescent="0.25">
      <c r="A91" s="278" t="s">
        <v>178</v>
      </c>
      <c r="B91" s="259" t="s">
        <v>335</v>
      </c>
      <c r="C91" s="147">
        <v>0</v>
      </c>
    </row>
    <row r="92" spans="1:3" x14ac:dyDescent="0.25">
      <c r="A92" s="278" t="s">
        <v>180</v>
      </c>
      <c r="B92" s="259" t="s">
        <v>336</v>
      </c>
      <c r="C92" s="147">
        <v>0</v>
      </c>
    </row>
    <row r="93" spans="1:3" x14ac:dyDescent="0.25">
      <c r="A93" s="278" t="s">
        <v>181</v>
      </c>
      <c r="B93" s="259" t="s">
        <v>337</v>
      </c>
      <c r="C93" s="147">
        <v>0</v>
      </c>
    </row>
    <row r="94" spans="1:3" x14ac:dyDescent="0.25">
      <c r="A94" s="278" t="s">
        <v>182</v>
      </c>
      <c r="B94" s="259" t="s">
        <v>338</v>
      </c>
      <c r="C94" s="147">
        <v>0</v>
      </c>
    </row>
    <row r="95" spans="1:3" x14ac:dyDescent="0.25">
      <c r="A95" s="278" t="s">
        <v>184</v>
      </c>
      <c r="B95" s="259" t="s">
        <v>339</v>
      </c>
      <c r="C95" s="147">
        <v>0</v>
      </c>
    </row>
    <row r="96" spans="1:3" x14ac:dyDescent="0.25">
      <c r="A96" s="278" t="s">
        <v>185</v>
      </c>
      <c r="B96" s="259" t="s">
        <v>340</v>
      </c>
      <c r="C96" s="147">
        <v>0</v>
      </c>
    </row>
    <row r="97" spans="1:3" s="122" customFormat="1" x14ac:dyDescent="0.25">
      <c r="A97" s="278" t="s">
        <v>186</v>
      </c>
      <c r="B97" s="259" t="s">
        <v>341</v>
      </c>
      <c r="C97" s="147">
        <v>144899</v>
      </c>
    </row>
    <row r="98" spans="1:3" s="122" customFormat="1" x14ac:dyDescent="0.25">
      <c r="A98" s="278" t="s">
        <v>187</v>
      </c>
      <c r="B98" s="259" t="s">
        <v>342</v>
      </c>
      <c r="C98" s="147">
        <v>0</v>
      </c>
    </row>
    <row r="99" spans="1:3" s="122" customFormat="1" x14ac:dyDescent="0.25">
      <c r="A99" s="278" t="s">
        <v>189</v>
      </c>
      <c r="B99" s="259" t="s">
        <v>343</v>
      </c>
      <c r="C99" s="147">
        <v>34239</v>
      </c>
    </row>
    <row r="100" spans="1:3" s="122" customFormat="1" x14ac:dyDescent="0.25">
      <c r="A100" s="278" t="s">
        <v>190</v>
      </c>
      <c r="B100" s="259" t="s">
        <v>344</v>
      </c>
      <c r="C100" s="147">
        <v>0</v>
      </c>
    </row>
    <row r="101" spans="1:3" x14ac:dyDescent="0.25">
      <c r="A101" s="278" t="s">
        <v>192</v>
      </c>
      <c r="B101" s="259" t="s">
        <v>345</v>
      </c>
      <c r="C101" s="147">
        <v>0</v>
      </c>
    </row>
    <row r="102" spans="1:3" s="130" customFormat="1" x14ac:dyDescent="0.25">
      <c r="A102" s="278" t="s">
        <v>193</v>
      </c>
      <c r="B102" s="259" t="s">
        <v>346</v>
      </c>
      <c r="C102" s="147">
        <v>536291</v>
      </c>
    </row>
    <row r="103" spans="1:3" s="130" customFormat="1" x14ac:dyDescent="0.25">
      <c r="A103" s="278" t="s">
        <v>194</v>
      </c>
      <c r="B103" s="259" t="s">
        <v>347</v>
      </c>
      <c r="C103" s="147">
        <v>0</v>
      </c>
    </row>
    <row r="104" spans="1:3" s="130" customFormat="1" x14ac:dyDescent="0.25">
      <c r="A104" s="278" t="s">
        <v>195</v>
      </c>
      <c r="B104" s="259" t="s">
        <v>348</v>
      </c>
      <c r="C104" s="147">
        <v>124019</v>
      </c>
    </row>
    <row r="105" spans="1:3" s="130" customFormat="1" x14ac:dyDescent="0.25">
      <c r="A105" s="278" t="s">
        <v>196</v>
      </c>
      <c r="B105" s="259" t="s">
        <v>349</v>
      </c>
      <c r="C105" s="147">
        <v>0</v>
      </c>
    </row>
    <row r="106" spans="1:3" x14ac:dyDescent="0.25">
      <c r="A106" s="278" t="s">
        <v>197</v>
      </c>
      <c r="B106" s="259" t="s">
        <v>350</v>
      </c>
      <c r="C106" s="147">
        <v>0</v>
      </c>
    </row>
    <row r="107" spans="1:3" s="122" customFormat="1" x14ac:dyDescent="0.25">
      <c r="A107" s="278" t="s">
        <v>977</v>
      </c>
      <c r="B107" s="259" t="s">
        <v>351</v>
      </c>
      <c r="C107" s="147">
        <v>0</v>
      </c>
    </row>
    <row r="108" spans="1:3" s="130" customFormat="1" x14ac:dyDescent="0.25">
      <c r="A108" s="278" t="s">
        <v>978</v>
      </c>
      <c r="B108" s="259" t="s">
        <v>352</v>
      </c>
      <c r="C108" s="147">
        <v>0</v>
      </c>
    </row>
    <row r="109" spans="1:3" s="122" customFormat="1" x14ac:dyDescent="0.25">
      <c r="A109" s="278" t="s">
        <v>979</v>
      </c>
      <c r="B109" s="259" t="s">
        <v>353</v>
      </c>
      <c r="C109" s="147">
        <v>0</v>
      </c>
    </row>
    <row r="110" spans="1:3" x14ac:dyDescent="0.25">
      <c r="A110" s="278" t="s">
        <v>980</v>
      </c>
      <c r="B110" s="259" t="s">
        <v>354</v>
      </c>
      <c r="C110" s="147">
        <v>642750</v>
      </c>
    </row>
    <row r="111" spans="1:3" x14ac:dyDescent="0.25">
      <c r="A111" s="278" t="s">
        <v>981</v>
      </c>
      <c r="B111" s="259" t="s">
        <v>355</v>
      </c>
      <c r="C111" s="147">
        <v>0</v>
      </c>
    </row>
    <row r="112" spans="1:3" x14ac:dyDescent="0.25">
      <c r="A112" s="278" t="s">
        <v>982</v>
      </c>
      <c r="B112" s="259" t="s">
        <v>356</v>
      </c>
      <c r="C112" s="147">
        <v>0</v>
      </c>
    </row>
    <row r="113" spans="1:3" x14ac:dyDescent="0.25">
      <c r="A113" s="278" t="s">
        <v>983</v>
      </c>
      <c r="B113" s="259" t="s">
        <v>357</v>
      </c>
      <c r="C113" s="147">
        <v>0</v>
      </c>
    </row>
    <row r="114" spans="1:3" x14ac:dyDescent="0.25">
      <c r="A114" s="278" t="s">
        <v>984</v>
      </c>
      <c r="B114" s="259" t="s">
        <v>358</v>
      </c>
      <c r="C114" s="147">
        <v>0</v>
      </c>
    </row>
    <row r="115" spans="1:3" x14ac:dyDescent="0.25">
      <c r="A115" s="278" t="s">
        <v>985</v>
      </c>
      <c r="B115" s="259" t="s">
        <v>359</v>
      </c>
      <c r="C115" s="147">
        <v>0</v>
      </c>
    </row>
    <row r="116" spans="1:3" x14ac:dyDescent="0.25">
      <c r="A116" s="278" t="s">
        <v>986</v>
      </c>
      <c r="B116" s="259" t="s">
        <v>360</v>
      </c>
      <c r="C116" s="147">
        <v>0</v>
      </c>
    </row>
    <row r="117" spans="1:3" x14ac:dyDescent="0.25">
      <c r="A117" s="278" t="s">
        <v>987</v>
      </c>
      <c r="B117" s="259" t="s">
        <v>314</v>
      </c>
      <c r="C117" s="147">
        <v>0</v>
      </c>
    </row>
    <row r="118" spans="1:3" x14ac:dyDescent="0.25">
      <c r="A118" s="278" t="s">
        <v>988</v>
      </c>
      <c r="B118" s="259" t="s">
        <v>361</v>
      </c>
      <c r="C118" s="147">
        <v>0</v>
      </c>
    </row>
    <row r="119" spans="1:3" x14ac:dyDescent="0.25">
      <c r="A119" s="278" t="s">
        <v>989</v>
      </c>
      <c r="B119" s="259" t="s">
        <v>362</v>
      </c>
      <c r="C119" s="147">
        <v>0</v>
      </c>
    </row>
    <row r="120" spans="1:3" x14ac:dyDescent="0.25">
      <c r="A120" s="278" t="s">
        <v>990</v>
      </c>
      <c r="B120" s="259" t="s">
        <v>363</v>
      </c>
      <c r="C120" s="147">
        <v>0</v>
      </c>
    </row>
    <row r="121" spans="1:3" x14ac:dyDescent="0.25">
      <c r="A121" s="278" t="s">
        <v>991</v>
      </c>
      <c r="B121" s="259" t="s">
        <v>364</v>
      </c>
      <c r="C121" s="147">
        <v>0</v>
      </c>
    </row>
    <row r="122" spans="1:3" x14ac:dyDescent="0.25">
      <c r="A122" s="278" t="s">
        <v>992</v>
      </c>
      <c r="B122" s="259" t="s">
        <v>365</v>
      </c>
      <c r="C122" s="147">
        <v>0</v>
      </c>
    </row>
    <row r="123" spans="1:3" x14ac:dyDescent="0.25">
      <c r="A123" s="278" t="s">
        <v>993</v>
      </c>
      <c r="B123" s="259" t="s">
        <v>366</v>
      </c>
      <c r="C123" s="147">
        <v>0</v>
      </c>
    </row>
    <row r="124" spans="1:3" x14ac:dyDescent="0.25">
      <c r="A124" s="278" t="s">
        <v>994</v>
      </c>
      <c r="B124" s="259" t="s">
        <v>367</v>
      </c>
      <c r="C124" s="147">
        <v>154883</v>
      </c>
    </row>
    <row r="125" spans="1:3" x14ac:dyDescent="0.25">
      <c r="A125" s="278" t="s">
        <v>995</v>
      </c>
      <c r="B125" s="259" t="s">
        <v>368</v>
      </c>
      <c r="C125" s="147">
        <v>0</v>
      </c>
    </row>
    <row r="126" spans="1:3" x14ac:dyDescent="0.25">
      <c r="A126" s="278" t="s">
        <v>996</v>
      </c>
      <c r="B126" s="259" t="s">
        <v>369</v>
      </c>
      <c r="C126" s="147">
        <v>886828</v>
      </c>
    </row>
    <row r="127" spans="1:3" x14ac:dyDescent="0.25">
      <c r="A127" s="278" t="s">
        <v>997</v>
      </c>
      <c r="B127" s="259" t="s">
        <v>370</v>
      </c>
      <c r="C127" s="147">
        <v>0</v>
      </c>
    </row>
    <row r="128" spans="1:3" x14ac:dyDescent="0.25">
      <c r="A128" s="278" t="s">
        <v>998</v>
      </c>
      <c r="B128" s="259" t="s">
        <v>371</v>
      </c>
      <c r="C128" s="147">
        <v>0</v>
      </c>
    </row>
    <row r="129" spans="1:3" x14ac:dyDescent="0.25">
      <c r="A129" s="278" t="s">
        <v>999</v>
      </c>
      <c r="B129" s="259" t="s">
        <v>372</v>
      </c>
      <c r="C129" s="147">
        <v>0</v>
      </c>
    </row>
    <row r="130" spans="1:3" x14ac:dyDescent="0.25">
      <c r="A130" s="278" t="s">
        <v>1000</v>
      </c>
      <c r="B130" s="259" t="s">
        <v>373</v>
      </c>
      <c r="C130" s="147">
        <v>668333</v>
      </c>
    </row>
    <row r="131" spans="1:3" x14ac:dyDescent="0.25">
      <c r="A131" s="278" t="s">
        <v>1001</v>
      </c>
      <c r="B131" s="259" t="s">
        <v>374</v>
      </c>
      <c r="C131" s="147">
        <v>76303</v>
      </c>
    </row>
    <row r="132" spans="1:3" x14ac:dyDescent="0.25">
      <c r="A132" s="278" t="s">
        <v>1002</v>
      </c>
      <c r="B132" s="259" t="s">
        <v>375</v>
      </c>
      <c r="C132" s="147">
        <v>0</v>
      </c>
    </row>
    <row r="133" spans="1:3" x14ac:dyDescent="0.25">
      <c r="A133" s="278" t="s">
        <v>1003</v>
      </c>
      <c r="B133" s="259" t="s">
        <v>376</v>
      </c>
      <c r="C133" s="147">
        <v>0</v>
      </c>
    </row>
    <row r="134" spans="1:3" x14ac:dyDescent="0.25">
      <c r="A134" s="278" t="s">
        <v>1004</v>
      </c>
      <c r="B134" s="259" t="s">
        <v>377</v>
      </c>
      <c r="C134" s="147">
        <v>167072</v>
      </c>
    </row>
    <row r="135" spans="1:3" x14ac:dyDescent="0.25">
      <c r="A135" s="278" t="s">
        <v>1005</v>
      </c>
      <c r="B135" s="259" t="s">
        <v>378</v>
      </c>
      <c r="C135" s="147">
        <v>459658</v>
      </c>
    </row>
    <row r="136" spans="1:3" x14ac:dyDescent="0.25">
      <c r="A136" s="278" t="s">
        <v>1006</v>
      </c>
      <c r="B136" s="259" t="s">
        <v>379</v>
      </c>
      <c r="C136" s="147">
        <v>575314</v>
      </c>
    </row>
    <row r="137" spans="1:3" x14ac:dyDescent="0.25">
      <c r="A137" s="278" t="s">
        <v>1007</v>
      </c>
      <c r="B137" s="259" t="s">
        <v>380</v>
      </c>
      <c r="C137" s="147">
        <v>423820</v>
      </c>
    </row>
    <row r="138" spans="1:3" x14ac:dyDescent="0.25">
      <c r="A138" s="278" t="s">
        <v>1008</v>
      </c>
      <c r="B138" s="259" t="s">
        <v>381</v>
      </c>
      <c r="C138" s="147">
        <v>0</v>
      </c>
    </row>
    <row r="139" spans="1:3" x14ac:dyDescent="0.25">
      <c r="A139" s="278" t="s">
        <v>1009</v>
      </c>
      <c r="B139" s="259" t="s">
        <v>382</v>
      </c>
      <c r="C139" s="147">
        <v>0</v>
      </c>
    </row>
    <row r="140" spans="1:3" x14ac:dyDescent="0.25">
      <c r="A140" s="278" t="s">
        <v>1010</v>
      </c>
      <c r="B140" s="259" t="s">
        <v>383</v>
      </c>
      <c r="C140" s="147">
        <v>0</v>
      </c>
    </row>
    <row r="141" spans="1:3" x14ac:dyDescent="0.25">
      <c r="A141" s="278" t="s">
        <v>1011</v>
      </c>
      <c r="B141" s="259" t="s">
        <v>384</v>
      </c>
      <c r="C141" s="147">
        <v>0</v>
      </c>
    </row>
    <row r="142" spans="1:3" x14ac:dyDescent="0.25">
      <c r="A142" s="278" t="s">
        <v>1012</v>
      </c>
      <c r="B142" s="259" t="s">
        <v>385</v>
      </c>
      <c r="C142" s="147">
        <v>0</v>
      </c>
    </row>
    <row r="143" spans="1:3" x14ac:dyDescent="0.25">
      <c r="A143" s="278" t="s">
        <v>1013</v>
      </c>
      <c r="B143" s="259" t="s">
        <v>386</v>
      </c>
      <c r="C143" s="147">
        <v>0</v>
      </c>
    </row>
    <row r="144" spans="1:3" x14ac:dyDescent="0.25">
      <c r="A144" s="278" t="s">
        <v>1014</v>
      </c>
      <c r="B144" s="259" t="s">
        <v>387</v>
      </c>
      <c r="C144" s="147">
        <v>0</v>
      </c>
    </row>
    <row r="145" spans="1:3" x14ac:dyDescent="0.25">
      <c r="A145" s="278" t="s">
        <v>1015</v>
      </c>
      <c r="B145" s="259" t="s">
        <v>388</v>
      </c>
      <c r="C145" s="147">
        <v>0</v>
      </c>
    </row>
    <row r="146" spans="1:3" x14ac:dyDescent="0.25">
      <c r="A146" s="278" t="s">
        <v>1016</v>
      </c>
      <c r="B146" s="259" t="s">
        <v>389</v>
      </c>
      <c r="C146" s="147">
        <v>0</v>
      </c>
    </row>
    <row r="147" spans="1:3" x14ac:dyDescent="0.25">
      <c r="A147" s="278" t="s">
        <v>1017</v>
      </c>
      <c r="B147" s="259" t="s">
        <v>390</v>
      </c>
      <c r="C147" s="147">
        <v>0</v>
      </c>
    </row>
    <row r="148" spans="1:3" x14ac:dyDescent="0.25">
      <c r="A148" s="278" t="s">
        <v>1018</v>
      </c>
      <c r="B148" s="259" t="s">
        <v>391</v>
      </c>
      <c r="C148" s="147">
        <v>0</v>
      </c>
    </row>
    <row r="149" spans="1:3" x14ac:dyDescent="0.25">
      <c r="A149" s="278" t="s">
        <v>1019</v>
      </c>
      <c r="B149" s="259" t="s">
        <v>392</v>
      </c>
      <c r="C149" s="147">
        <v>0</v>
      </c>
    </row>
    <row r="150" spans="1:3" x14ac:dyDescent="0.25">
      <c r="A150" s="278" t="s">
        <v>1020</v>
      </c>
      <c r="B150" s="259" t="s">
        <v>393</v>
      </c>
      <c r="C150" s="147">
        <v>0</v>
      </c>
    </row>
    <row r="151" spans="1:3" x14ac:dyDescent="0.25">
      <c r="A151" s="278" t="s">
        <v>1021</v>
      </c>
      <c r="B151" s="259" t="s">
        <v>394</v>
      </c>
      <c r="C151" s="147">
        <v>121219</v>
      </c>
    </row>
    <row r="152" spans="1:3" x14ac:dyDescent="0.25">
      <c r="A152" s="278" t="s">
        <v>1022</v>
      </c>
      <c r="B152" s="259" t="s">
        <v>395</v>
      </c>
      <c r="C152" s="147">
        <v>0</v>
      </c>
    </row>
    <row r="153" spans="1:3" x14ac:dyDescent="0.25">
      <c r="A153" s="278" t="s">
        <v>1023</v>
      </c>
      <c r="B153" s="259" t="s">
        <v>396</v>
      </c>
      <c r="C153" s="147">
        <v>0</v>
      </c>
    </row>
    <row r="154" spans="1:3" x14ac:dyDescent="0.25">
      <c r="A154" s="278" t="s">
        <v>1024</v>
      </c>
      <c r="B154" s="259" t="s">
        <v>397</v>
      </c>
      <c r="C154" s="147">
        <v>96107</v>
      </c>
    </row>
    <row r="155" spans="1:3" x14ac:dyDescent="0.25">
      <c r="A155" s="278" t="s">
        <v>1025</v>
      </c>
      <c r="B155" s="259" t="s">
        <v>398</v>
      </c>
      <c r="C155" s="147">
        <v>240267</v>
      </c>
    </row>
    <row r="156" spans="1:3" x14ac:dyDescent="0.25">
      <c r="A156" s="278" t="s">
        <v>1026</v>
      </c>
      <c r="B156" s="259" t="s">
        <v>399</v>
      </c>
      <c r="C156" s="147">
        <v>0</v>
      </c>
    </row>
    <row r="157" spans="1:3" x14ac:dyDescent="0.25">
      <c r="A157" s="278" t="s">
        <v>1027</v>
      </c>
      <c r="B157" s="259" t="s">
        <v>400</v>
      </c>
      <c r="C157" s="147">
        <v>1154931</v>
      </c>
    </row>
    <row r="158" spans="1:3" x14ac:dyDescent="0.25">
      <c r="A158" s="278" t="s">
        <v>1028</v>
      </c>
      <c r="B158" s="259" t="s">
        <v>401</v>
      </c>
      <c r="C158" s="147">
        <v>338514</v>
      </c>
    </row>
    <row r="159" spans="1:3" x14ac:dyDescent="0.25">
      <c r="A159" s="278" t="s">
        <v>1029</v>
      </c>
      <c r="B159" s="259" t="s">
        <v>402</v>
      </c>
      <c r="C159" s="147">
        <v>0</v>
      </c>
    </row>
    <row r="160" spans="1:3" x14ac:dyDescent="0.25">
      <c r="A160" s="278" t="s">
        <v>1030</v>
      </c>
      <c r="B160" s="259" t="s">
        <v>403</v>
      </c>
      <c r="C160" s="147">
        <v>0</v>
      </c>
    </row>
    <row r="161" spans="1:3" x14ac:dyDescent="0.25">
      <c r="A161" s="278" t="s">
        <v>1031</v>
      </c>
      <c r="B161" s="259" t="s">
        <v>404</v>
      </c>
      <c r="C161" s="147">
        <v>0</v>
      </c>
    </row>
    <row r="162" spans="1:3" x14ac:dyDescent="0.25">
      <c r="A162" s="278" t="s">
        <v>1032</v>
      </c>
      <c r="B162" s="259" t="s">
        <v>405</v>
      </c>
      <c r="C162" s="147">
        <v>0</v>
      </c>
    </row>
    <row r="163" spans="1:3" x14ac:dyDescent="0.25">
      <c r="A163" s="278" t="s">
        <v>1033</v>
      </c>
      <c r="B163" s="259" t="s">
        <v>406</v>
      </c>
      <c r="C163" s="147">
        <v>0</v>
      </c>
    </row>
    <row r="164" spans="1:3" x14ac:dyDescent="0.25">
      <c r="A164" s="278" t="s">
        <v>1034</v>
      </c>
      <c r="B164" s="259" t="s">
        <v>407</v>
      </c>
      <c r="C164" s="147">
        <v>5932</v>
      </c>
    </row>
    <row r="165" spans="1:3" x14ac:dyDescent="0.25">
      <c r="A165" s="278" t="s">
        <v>1035</v>
      </c>
      <c r="B165" s="259" t="s">
        <v>408</v>
      </c>
      <c r="C165" s="147">
        <v>0</v>
      </c>
    </row>
    <row r="166" spans="1:3" x14ac:dyDescent="0.25">
      <c r="A166" s="278" t="s">
        <v>1036</v>
      </c>
      <c r="B166" s="259" t="s">
        <v>409</v>
      </c>
      <c r="C166" s="147">
        <v>0</v>
      </c>
    </row>
    <row r="167" spans="1:3" x14ac:dyDescent="0.25">
      <c r="A167" s="278" t="s">
        <v>1037</v>
      </c>
      <c r="B167" s="259" t="s">
        <v>410</v>
      </c>
      <c r="C167" s="147">
        <v>0</v>
      </c>
    </row>
    <row r="168" spans="1:3" x14ac:dyDescent="0.25">
      <c r="A168" s="278" t="s">
        <v>1038</v>
      </c>
      <c r="B168" s="259" t="s">
        <v>411</v>
      </c>
      <c r="C168" s="147">
        <v>35305</v>
      </c>
    </row>
    <row r="169" spans="1:3" x14ac:dyDescent="0.25">
      <c r="A169" s="278" t="s">
        <v>1039</v>
      </c>
      <c r="B169" s="259" t="s">
        <v>412</v>
      </c>
      <c r="C169" s="147">
        <v>519056</v>
      </c>
    </row>
    <row r="170" spans="1:3" x14ac:dyDescent="0.25">
      <c r="A170" s="278" t="s">
        <v>1040</v>
      </c>
      <c r="B170" s="259" t="s">
        <v>413</v>
      </c>
      <c r="C170" s="147">
        <v>2153060</v>
      </c>
    </row>
    <row r="171" spans="1:3" x14ac:dyDescent="0.25">
      <c r="A171" s="278" t="s">
        <v>1041</v>
      </c>
      <c r="B171" s="250" t="s">
        <v>205</v>
      </c>
      <c r="C171" s="41">
        <f>C220+C223+C230+C232+C244+C251+C258+C267+C277</f>
        <v>998493</v>
      </c>
    </row>
    <row r="172" spans="1:3" x14ac:dyDescent="0.25">
      <c r="A172" s="278" t="s">
        <v>1042</v>
      </c>
      <c r="B172" s="259" t="s">
        <v>347</v>
      </c>
      <c r="C172" s="147">
        <v>0</v>
      </c>
    </row>
    <row r="173" spans="1:3" x14ac:dyDescent="0.25">
      <c r="A173" s="278" t="s">
        <v>1043</v>
      </c>
      <c r="B173" s="259" t="s">
        <v>414</v>
      </c>
      <c r="C173" s="147">
        <v>0</v>
      </c>
    </row>
    <row r="174" spans="1:3" x14ac:dyDescent="0.25">
      <c r="A174" s="278" t="s">
        <v>1044</v>
      </c>
      <c r="B174" s="259" t="s">
        <v>415</v>
      </c>
      <c r="C174" s="147">
        <v>0</v>
      </c>
    </row>
    <row r="175" spans="1:3" x14ac:dyDescent="0.25">
      <c r="A175" s="278" t="s">
        <v>1045</v>
      </c>
      <c r="B175" s="259" t="s">
        <v>416</v>
      </c>
      <c r="C175" s="147">
        <v>0</v>
      </c>
    </row>
    <row r="176" spans="1:3" x14ac:dyDescent="0.25">
      <c r="A176" s="278" t="s">
        <v>1046</v>
      </c>
      <c r="B176" s="259" t="s">
        <v>417</v>
      </c>
      <c r="C176" s="147">
        <v>0</v>
      </c>
    </row>
    <row r="177" spans="1:3" x14ac:dyDescent="0.25">
      <c r="A177" s="278" t="s">
        <v>1047</v>
      </c>
      <c r="B177" s="259" t="s">
        <v>418</v>
      </c>
      <c r="C177" s="147">
        <v>0</v>
      </c>
    </row>
    <row r="178" spans="1:3" x14ac:dyDescent="0.25">
      <c r="A178" s="278" t="s">
        <v>1048</v>
      </c>
      <c r="B178" s="259" t="s">
        <v>419</v>
      </c>
      <c r="C178" s="147">
        <v>0</v>
      </c>
    </row>
    <row r="179" spans="1:3" x14ac:dyDescent="0.25">
      <c r="A179" s="278" t="s">
        <v>1049</v>
      </c>
      <c r="B179" s="259" t="s">
        <v>420</v>
      </c>
      <c r="C179" s="147">
        <v>0</v>
      </c>
    </row>
    <row r="180" spans="1:3" x14ac:dyDescent="0.25">
      <c r="A180" s="278" t="s">
        <v>1050</v>
      </c>
      <c r="B180" s="259" t="s">
        <v>421</v>
      </c>
      <c r="C180" s="147">
        <v>0</v>
      </c>
    </row>
    <row r="181" spans="1:3" x14ac:dyDescent="0.25">
      <c r="A181" s="278" t="s">
        <v>1051</v>
      </c>
      <c r="B181" s="259" t="s">
        <v>422</v>
      </c>
      <c r="C181" s="147">
        <v>0</v>
      </c>
    </row>
    <row r="182" spans="1:3" x14ac:dyDescent="0.25">
      <c r="A182" s="278" t="s">
        <v>1052</v>
      </c>
      <c r="B182" s="259" t="s">
        <v>423</v>
      </c>
      <c r="C182" s="147">
        <v>0</v>
      </c>
    </row>
    <row r="183" spans="1:3" x14ac:dyDescent="0.25">
      <c r="A183" s="278" t="s">
        <v>1053</v>
      </c>
      <c r="B183" s="259" t="s">
        <v>424</v>
      </c>
      <c r="C183" s="147">
        <v>0</v>
      </c>
    </row>
    <row r="184" spans="1:3" x14ac:dyDescent="0.25">
      <c r="A184" s="278" t="s">
        <v>1054</v>
      </c>
      <c r="B184" s="259" t="s">
        <v>425</v>
      </c>
      <c r="C184" s="147">
        <v>0</v>
      </c>
    </row>
    <row r="185" spans="1:3" x14ac:dyDescent="0.25">
      <c r="A185" s="278" t="s">
        <v>1055</v>
      </c>
      <c r="B185" s="259" t="s">
        <v>426</v>
      </c>
      <c r="C185" s="147">
        <v>0</v>
      </c>
    </row>
    <row r="186" spans="1:3" x14ac:dyDescent="0.25">
      <c r="A186" s="278" t="s">
        <v>1056</v>
      </c>
      <c r="B186" s="259" t="s">
        <v>427</v>
      </c>
      <c r="C186" s="147">
        <v>0</v>
      </c>
    </row>
    <row r="187" spans="1:3" x14ac:dyDescent="0.25">
      <c r="A187" s="278" t="s">
        <v>1057</v>
      </c>
      <c r="B187" s="259" t="s">
        <v>428</v>
      </c>
      <c r="C187" s="147">
        <v>0</v>
      </c>
    </row>
    <row r="188" spans="1:3" x14ac:dyDescent="0.25">
      <c r="A188" s="278" t="s">
        <v>1058</v>
      </c>
      <c r="B188" s="259" t="s">
        <v>429</v>
      </c>
      <c r="C188" s="147">
        <v>0</v>
      </c>
    </row>
    <row r="189" spans="1:3" x14ac:dyDescent="0.25">
      <c r="A189" s="278" t="s">
        <v>1059</v>
      </c>
      <c r="B189" s="259" t="s">
        <v>430</v>
      </c>
      <c r="C189" s="147">
        <v>0</v>
      </c>
    </row>
    <row r="190" spans="1:3" x14ac:dyDescent="0.25">
      <c r="A190" s="278" t="s">
        <v>1060</v>
      </c>
      <c r="B190" s="259" t="s">
        <v>431</v>
      </c>
      <c r="C190" s="147">
        <v>0</v>
      </c>
    </row>
    <row r="191" spans="1:3" x14ac:dyDescent="0.25">
      <c r="A191" s="278" t="s">
        <v>1061</v>
      </c>
      <c r="B191" s="259" t="s">
        <v>432</v>
      </c>
      <c r="C191" s="147">
        <v>0</v>
      </c>
    </row>
    <row r="192" spans="1:3" x14ac:dyDescent="0.25">
      <c r="A192" s="278" t="s">
        <v>1062</v>
      </c>
      <c r="B192" s="259" t="s">
        <v>433</v>
      </c>
      <c r="C192" s="147">
        <v>0</v>
      </c>
    </row>
    <row r="193" spans="1:3" x14ac:dyDescent="0.25">
      <c r="A193" s="278" t="s">
        <v>1063</v>
      </c>
      <c r="B193" s="259" t="s">
        <v>434</v>
      </c>
      <c r="C193" s="147">
        <v>0</v>
      </c>
    </row>
    <row r="194" spans="1:3" x14ac:dyDescent="0.25">
      <c r="A194" s="278" t="s">
        <v>1064</v>
      </c>
      <c r="B194" s="259" t="s">
        <v>435</v>
      </c>
      <c r="C194" s="147">
        <v>0</v>
      </c>
    </row>
    <row r="195" spans="1:3" x14ac:dyDescent="0.25">
      <c r="A195" s="278" t="s">
        <v>1065</v>
      </c>
      <c r="B195" s="259" t="s">
        <v>436</v>
      </c>
      <c r="C195" s="147">
        <v>0</v>
      </c>
    </row>
    <row r="196" spans="1:3" x14ac:dyDescent="0.25">
      <c r="A196" s="278" t="s">
        <v>1066</v>
      </c>
      <c r="B196" s="259" t="s">
        <v>437</v>
      </c>
      <c r="C196" s="147">
        <v>0</v>
      </c>
    </row>
    <row r="197" spans="1:3" x14ac:dyDescent="0.25">
      <c r="A197" s="278" t="s">
        <v>1067</v>
      </c>
      <c r="B197" s="259" t="s">
        <v>438</v>
      </c>
      <c r="C197" s="147">
        <v>0</v>
      </c>
    </row>
    <row r="198" spans="1:3" x14ac:dyDescent="0.25">
      <c r="A198" s="278" t="s">
        <v>1068</v>
      </c>
      <c r="B198" s="259" t="s">
        <v>439</v>
      </c>
      <c r="C198" s="147">
        <v>0</v>
      </c>
    </row>
    <row r="199" spans="1:3" x14ac:dyDescent="0.25">
      <c r="A199" s="278" t="s">
        <v>1069</v>
      </c>
      <c r="B199" s="259" t="s">
        <v>440</v>
      </c>
      <c r="C199" s="147">
        <v>0</v>
      </c>
    </row>
    <row r="200" spans="1:3" x14ac:dyDescent="0.25">
      <c r="A200" s="278" t="s">
        <v>1070</v>
      </c>
      <c r="B200" s="259" t="s">
        <v>382</v>
      </c>
      <c r="C200" s="147">
        <v>0</v>
      </c>
    </row>
    <row r="201" spans="1:3" x14ac:dyDescent="0.25">
      <c r="A201" s="278" t="s">
        <v>1071</v>
      </c>
      <c r="B201" s="259" t="s">
        <v>441</v>
      </c>
      <c r="C201" s="147">
        <v>0</v>
      </c>
    </row>
    <row r="202" spans="1:3" x14ac:dyDescent="0.25">
      <c r="A202" s="278" t="s">
        <v>1072</v>
      </c>
      <c r="B202" s="259" t="s">
        <v>442</v>
      </c>
      <c r="C202" s="147">
        <v>0</v>
      </c>
    </row>
    <row r="203" spans="1:3" x14ac:dyDescent="0.25">
      <c r="A203" s="278" t="s">
        <v>1073</v>
      </c>
      <c r="B203" s="259" t="s">
        <v>443</v>
      </c>
      <c r="C203" s="147">
        <v>0</v>
      </c>
    </row>
    <row r="204" spans="1:3" x14ac:dyDescent="0.25">
      <c r="A204" s="278" t="s">
        <v>1074</v>
      </c>
      <c r="B204" s="259" t="s">
        <v>444</v>
      </c>
      <c r="C204" s="147">
        <v>0</v>
      </c>
    </row>
    <row r="205" spans="1:3" x14ac:dyDescent="0.25">
      <c r="A205" s="278" t="s">
        <v>1075</v>
      </c>
      <c r="B205" s="259" t="s">
        <v>445</v>
      </c>
      <c r="C205" s="147">
        <v>0</v>
      </c>
    </row>
    <row r="206" spans="1:3" x14ac:dyDescent="0.25">
      <c r="A206" s="278" t="s">
        <v>1076</v>
      </c>
      <c r="B206" s="259" t="s">
        <v>446</v>
      </c>
      <c r="C206" s="147">
        <v>0</v>
      </c>
    </row>
    <row r="207" spans="1:3" x14ac:dyDescent="0.25">
      <c r="A207" s="278" t="s">
        <v>1077</v>
      </c>
      <c r="B207" s="259" t="s">
        <v>447</v>
      </c>
      <c r="C207" s="147">
        <v>0</v>
      </c>
    </row>
    <row r="208" spans="1:3" x14ac:dyDescent="0.25">
      <c r="A208" s="278" t="s">
        <v>1078</v>
      </c>
      <c r="B208" s="259" t="s">
        <v>448</v>
      </c>
      <c r="C208" s="147">
        <v>0</v>
      </c>
    </row>
    <row r="209" spans="1:3" x14ac:dyDescent="0.25">
      <c r="A209" s="278" t="s">
        <v>1079</v>
      </c>
      <c r="B209" s="259" t="s">
        <v>418</v>
      </c>
      <c r="C209" s="147">
        <v>0</v>
      </c>
    </row>
    <row r="210" spans="1:3" x14ac:dyDescent="0.25">
      <c r="A210" s="278" t="s">
        <v>1080</v>
      </c>
      <c r="B210" s="259" t="s">
        <v>449</v>
      </c>
      <c r="C210" s="147">
        <v>0</v>
      </c>
    </row>
    <row r="211" spans="1:3" x14ac:dyDescent="0.25">
      <c r="A211" s="278" t="s">
        <v>1081</v>
      </c>
      <c r="B211" s="259" t="s">
        <v>450</v>
      </c>
      <c r="C211" s="147">
        <v>0</v>
      </c>
    </row>
    <row r="212" spans="1:3" x14ac:dyDescent="0.25">
      <c r="A212" s="278" t="s">
        <v>1082</v>
      </c>
      <c r="B212" s="259" t="s">
        <v>451</v>
      </c>
      <c r="C212" s="147">
        <v>0</v>
      </c>
    </row>
    <row r="213" spans="1:3" x14ac:dyDescent="0.25">
      <c r="A213" s="278" t="s">
        <v>1083</v>
      </c>
      <c r="B213" s="259" t="s">
        <v>452</v>
      </c>
      <c r="C213" s="147">
        <v>0</v>
      </c>
    </row>
    <row r="214" spans="1:3" x14ac:dyDescent="0.25">
      <c r="A214" s="278" t="s">
        <v>1084</v>
      </c>
      <c r="B214" s="259" t="s">
        <v>453</v>
      </c>
      <c r="C214" s="147">
        <v>0</v>
      </c>
    </row>
    <row r="215" spans="1:3" x14ac:dyDescent="0.25">
      <c r="A215" s="278" t="s">
        <v>1085</v>
      </c>
      <c r="B215" s="259" t="s">
        <v>454</v>
      </c>
      <c r="C215" s="147">
        <v>0</v>
      </c>
    </row>
    <row r="216" spans="1:3" x14ac:dyDescent="0.25">
      <c r="A216" s="278" t="s">
        <v>1086</v>
      </c>
      <c r="B216" s="259" t="s">
        <v>455</v>
      </c>
      <c r="C216" s="147">
        <v>0</v>
      </c>
    </row>
    <row r="217" spans="1:3" x14ac:dyDescent="0.25">
      <c r="A217" s="278" t="s">
        <v>1087</v>
      </c>
      <c r="B217" s="259" t="s">
        <v>456</v>
      </c>
      <c r="C217" s="147">
        <v>0</v>
      </c>
    </row>
    <row r="218" spans="1:3" x14ac:dyDescent="0.25">
      <c r="A218" s="278" t="s">
        <v>1088</v>
      </c>
      <c r="B218" s="259" t="s">
        <v>457</v>
      </c>
      <c r="C218" s="147">
        <v>0</v>
      </c>
    </row>
    <row r="219" spans="1:3" x14ac:dyDescent="0.25">
      <c r="A219" s="278" t="s">
        <v>1089</v>
      </c>
      <c r="B219" s="259" t="s">
        <v>458</v>
      </c>
      <c r="C219" s="147">
        <v>0</v>
      </c>
    </row>
    <row r="220" spans="1:3" x14ac:dyDescent="0.25">
      <c r="A220" s="278" t="s">
        <v>1090</v>
      </c>
      <c r="B220" s="259" t="s">
        <v>459</v>
      </c>
      <c r="C220" s="147">
        <v>47255</v>
      </c>
    </row>
    <row r="221" spans="1:3" x14ac:dyDescent="0.25">
      <c r="A221" s="278" t="s">
        <v>1091</v>
      </c>
      <c r="B221" s="259" t="s">
        <v>460</v>
      </c>
      <c r="C221" s="147">
        <v>0</v>
      </c>
    </row>
    <row r="222" spans="1:3" x14ac:dyDescent="0.25">
      <c r="A222" s="278" t="s">
        <v>1092</v>
      </c>
      <c r="B222" s="259" t="s">
        <v>461</v>
      </c>
      <c r="C222" s="147">
        <v>0</v>
      </c>
    </row>
    <row r="223" spans="1:3" x14ac:dyDescent="0.25">
      <c r="A223" s="278" t="s">
        <v>1093</v>
      </c>
      <c r="B223" s="259" t="s">
        <v>462</v>
      </c>
      <c r="C223" s="147">
        <v>58996</v>
      </c>
    </row>
    <row r="224" spans="1:3" x14ac:dyDescent="0.25">
      <c r="A224" s="278" t="s">
        <v>1094</v>
      </c>
      <c r="B224" s="259" t="s">
        <v>463</v>
      </c>
      <c r="C224" s="147">
        <v>0</v>
      </c>
    </row>
    <row r="225" spans="1:3" x14ac:dyDescent="0.25">
      <c r="A225" s="278" t="s">
        <v>1095</v>
      </c>
      <c r="B225" s="259" t="s">
        <v>464</v>
      </c>
      <c r="C225" s="147">
        <v>0</v>
      </c>
    </row>
    <row r="226" spans="1:3" x14ac:dyDescent="0.25">
      <c r="A226" s="278" t="s">
        <v>1096</v>
      </c>
      <c r="B226" s="259" t="s">
        <v>465</v>
      </c>
      <c r="C226" s="147">
        <v>0</v>
      </c>
    </row>
    <row r="227" spans="1:3" x14ac:dyDescent="0.25">
      <c r="A227" s="278" t="s">
        <v>1097</v>
      </c>
      <c r="B227" s="259" t="s">
        <v>466</v>
      </c>
      <c r="C227" s="147">
        <v>0</v>
      </c>
    </row>
    <row r="228" spans="1:3" x14ac:dyDescent="0.25">
      <c r="A228" s="278" t="s">
        <v>1098</v>
      </c>
      <c r="B228" s="259" t="s">
        <v>467</v>
      </c>
      <c r="C228" s="147">
        <v>0</v>
      </c>
    </row>
    <row r="229" spans="1:3" x14ac:dyDescent="0.25">
      <c r="A229" s="278" t="s">
        <v>1099</v>
      </c>
      <c r="B229" s="259" t="s">
        <v>468</v>
      </c>
      <c r="C229" s="147">
        <v>0</v>
      </c>
    </row>
    <row r="230" spans="1:3" x14ac:dyDescent="0.25">
      <c r="A230" s="278" t="s">
        <v>1100</v>
      </c>
      <c r="B230" s="259" t="s">
        <v>469</v>
      </c>
      <c r="C230" s="147">
        <v>255042</v>
      </c>
    </row>
    <row r="231" spans="1:3" x14ac:dyDescent="0.25">
      <c r="A231" s="278" t="s">
        <v>1101</v>
      </c>
      <c r="B231" s="259" t="s">
        <v>470</v>
      </c>
      <c r="C231" s="147">
        <v>0</v>
      </c>
    </row>
    <row r="232" spans="1:3" x14ac:dyDescent="0.25">
      <c r="A232" s="278" t="s">
        <v>1102</v>
      </c>
      <c r="B232" s="259" t="s">
        <v>473</v>
      </c>
      <c r="C232" s="147">
        <v>300000</v>
      </c>
    </row>
    <row r="233" spans="1:3" x14ac:dyDescent="0.25">
      <c r="A233" s="278" t="s">
        <v>1103</v>
      </c>
      <c r="B233" s="259" t="s">
        <v>474</v>
      </c>
      <c r="C233" s="147">
        <v>0</v>
      </c>
    </row>
    <row r="234" spans="1:3" x14ac:dyDescent="0.25">
      <c r="A234" s="278" t="s">
        <v>1104</v>
      </c>
      <c r="B234" s="259" t="s">
        <v>474</v>
      </c>
      <c r="C234" s="147">
        <v>0</v>
      </c>
    </row>
    <row r="235" spans="1:3" x14ac:dyDescent="0.25">
      <c r="A235" s="278" t="s">
        <v>1105</v>
      </c>
      <c r="B235" s="259" t="s">
        <v>475</v>
      </c>
      <c r="C235" s="147">
        <v>0</v>
      </c>
    </row>
    <row r="236" spans="1:3" x14ac:dyDescent="0.25">
      <c r="A236" s="278" t="s">
        <v>1106</v>
      </c>
      <c r="B236" s="259" t="s">
        <v>476</v>
      </c>
      <c r="C236" s="147">
        <v>0</v>
      </c>
    </row>
    <row r="237" spans="1:3" x14ac:dyDescent="0.25">
      <c r="A237" s="278" t="s">
        <v>1107</v>
      </c>
      <c r="B237" s="259" t="s">
        <v>477</v>
      </c>
      <c r="C237" s="147">
        <v>0</v>
      </c>
    </row>
    <row r="238" spans="1:3" x14ac:dyDescent="0.25">
      <c r="A238" s="278" t="s">
        <v>1108</v>
      </c>
      <c r="B238" s="259" t="s">
        <v>316</v>
      </c>
      <c r="C238" s="147">
        <v>0</v>
      </c>
    </row>
    <row r="239" spans="1:3" x14ac:dyDescent="0.25">
      <c r="A239" s="278" t="s">
        <v>1109</v>
      </c>
      <c r="B239" s="259" t="s">
        <v>478</v>
      </c>
      <c r="C239" s="147">
        <v>0</v>
      </c>
    </row>
    <row r="240" spans="1:3" x14ac:dyDescent="0.25">
      <c r="A240" s="278" t="s">
        <v>1110</v>
      </c>
      <c r="B240" s="259" t="s">
        <v>479</v>
      </c>
      <c r="C240" s="147">
        <v>0</v>
      </c>
    </row>
    <row r="241" spans="1:3" x14ac:dyDescent="0.25">
      <c r="A241" s="278" t="s">
        <v>1111</v>
      </c>
      <c r="B241" s="259" t="s">
        <v>480</v>
      </c>
      <c r="C241" s="147">
        <v>0</v>
      </c>
    </row>
    <row r="242" spans="1:3" x14ac:dyDescent="0.25">
      <c r="A242" s="278" t="s">
        <v>1112</v>
      </c>
      <c r="B242" s="259" t="s">
        <v>481</v>
      </c>
      <c r="C242" s="147">
        <v>0</v>
      </c>
    </row>
    <row r="243" spans="1:3" x14ac:dyDescent="0.25">
      <c r="A243" s="278" t="s">
        <v>1113</v>
      </c>
      <c r="B243" s="259" t="s">
        <v>482</v>
      </c>
      <c r="C243" s="147">
        <v>0</v>
      </c>
    </row>
    <row r="244" spans="1:3" x14ac:dyDescent="0.25">
      <c r="A244" s="278" t="s">
        <v>1114</v>
      </c>
      <c r="B244" s="259" t="s">
        <v>483</v>
      </c>
      <c r="C244" s="147">
        <v>50000</v>
      </c>
    </row>
    <row r="245" spans="1:3" x14ac:dyDescent="0.25">
      <c r="A245" s="278" t="s">
        <v>1115</v>
      </c>
      <c r="B245" s="259" t="s">
        <v>484</v>
      </c>
      <c r="C245" s="147">
        <v>0</v>
      </c>
    </row>
    <row r="246" spans="1:3" x14ac:dyDescent="0.25">
      <c r="A246" s="278" t="s">
        <v>1116</v>
      </c>
      <c r="B246" s="259" t="s">
        <v>485</v>
      </c>
      <c r="C246" s="147">
        <v>0</v>
      </c>
    </row>
    <row r="247" spans="1:3" x14ac:dyDescent="0.25">
      <c r="A247" s="278" t="s">
        <v>1117</v>
      </c>
      <c r="B247" s="259" t="s">
        <v>486</v>
      </c>
      <c r="C247" s="147">
        <v>0</v>
      </c>
    </row>
    <row r="248" spans="1:3" x14ac:dyDescent="0.25">
      <c r="A248" s="278" t="s">
        <v>1118</v>
      </c>
      <c r="B248" s="259" t="s">
        <v>487</v>
      </c>
      <c r="C248" s="147">
        <v>0</v>
      </c>
    </row>
    <row r="249" spans="1:3" x14ac:dyDescent="0.25">
      <c r="A249" s="278" t="s">
        <v>1119</v>
      </c>
      <c r="B249" s="259" t="s">
        <v>488</v>
      </c>
      <c r="C249" s="147">
        <v>0</v>
      </c>
    </row>
    <row r="250" spans="1:3" x14ac:dyDescent="0.25">
      <c r="A250" s="278" t="s">
        <v>1120</v>
      </c>
      <c r="B250" s="259" t="s">
        <v>489</v>
      </c>
      <c r="C250" s="147">
        <v>0</v>
      </c>
    </row>
    <row r="251" spans="1:3" x14ac:dyDescent="0.25">
      <c r="A251" s="278" t="s">
        <v>1121</v>
      </c>
      <c r="B251" s="259" t="s">
        <v>490</v>
      </c>
      <c r="C251" s="147">
        <v>37944</v>
      </c>
    </row>
    <row r="252" spans="1:3" x14ac:dyDescent="0.25">
      <c r="A252" s="278" t="s">
        <v>1122</v>
      </c>
      <c r="B252" s="259" t="s">
        <v>491</v>
      </c>
      <c r="C252" s="147">
        <v>0</v>
      </c>
    </row>
    <row r="253" spans="1:3" x14ac:dyDescent="0.25">
      <c r="A253" s="278" t="s">
        <v>1123</v>
      </c>
      <c r="B253" s="259" t="s">
        <v>476</v>
      </c>
      <c r="C253" s="147">
        <v>0</v>
      </c>
    </row>
    <row r="254" spans="1:3" x14ac:dyDescent="0.25">
      <c r="A254" s="278" t="s">
        <v>1124</v>
      </c>
      <c r="B254" s="259" t="s">
        <v>492</v>
      </c>
      <c r="C254" s="147">
        <v>0</v>
      </c>
    </row>
    <row r="255" spans="1:3" x14ac:dyDescent="0.25">
      <c r="A255" s="278" t="s">
        <v>1125</v>
      </c>
      <c r="B255" s="259" t="s">
        <v>493</v>
      </c>
      <c r="C255" s="147">
        <v>0</v>
      </c>
    </row>
    <row r="256" spans="1:3" x14ac:dyDescent="0.25">
      <c r="A256" s="278" t="s">
        <v>1126</v>
      </c>
      <c r="B256" s="259" t="s">
        <v>494</v>
      </c>
      <c r="C256" s="147">
        <v>0</v>
      </c>
    </row>
    <row r="257" spans="1:3" x14ac:dyDescent="0.25">
      <c r="A257" s="278" t="s">
        <v>1127</v>
      </c>
      <c r="B257" s="259" t="s">
        <v>495</v>
      </c>
      <c r="C257" s="147">
        <v>0</v>
      </c>
    </row>
    <row r="258" spans="1:3" x14ac:dyDescent="0.25">
      <c r="A258" s="278" t="s">
        <v>1128</v>
      </c>
      <c r="B258" s="259" t="s">
        <v>496</v>
      </c>
      <c r="C258" s="147">
        <v>23508</v>
      </c>
    </row>
    <row r="259" spans="1:3" x14ac:dyDescent="0.25">
      <c r="A259" s="278" t="s">
        <v>1129</v>
      </c>
      <c r="B259" s="259" t="s">
        <v>497</v>
      </c>
      <c r="C259" s="147">
        <v>0</v>
      </c>
    </row>
    <row r="260" spans="1:3" x14ac:dyDescent="0.25">
      <c r="A260" s="278" t="s">
        <v>1130</v>
      </c>
      <c r="B260" s="259" t="s">
        <v>498</v>
      </c>
      <c r="C260" s="147">
        <v>0</v>
      </c>
    </row>
    <row r="261" spans="1:3" x14ac:dyDescent="0.25">
      <c r="A261" s="278" t="s">
        <v>1131</v>
      </c>
      <c r="B261" s="259" t="s">
        <v>498</v>
      </c>
      <c r="C261" s="147">
        <v>0</v>
      </c>
    </row>
    <row r="262" spans="1:3" x14ac:dyDescent="0.25">
      <c r="A262" s="278" t="s">
        <v>1132</v>
      </c>
      <c r="B262" s="259" t="s">
        <v>499</v>
      </c>
      <c r="C262" s="147">
        <v>0</v>
      </c>
    </row>
    <row r="263" spans="1:3" x14ac:dyDescent="0.25">
      <c r="A263" s="278" t="s">
        <v>1133</v>
      </c>
      <c r="B263" s="259" t="s">
        <v>500</v>
      </c>
      <c r="C263" s="147">
        <v>0</v>
      </c>
    </row>
    <row r="264" spans="1:3" x14ac:dyDescent="0.25">
      <c r="A264" s="278" t="s">
        <v>1134</v>
      </c>
      <c r="B264" s="259" t="s">
        <v>501</v>
      </c>
      <c r="C264" s="147">
        <v>0</v>
      </c>
    </row>
    <row r="265" spans="1:3" x14ac:dyDescent="0.25">
      <c r="A265" s="278" t="s">
        <v>1135</v>
      </c>
      <c r="B265" s="259" t="s">
        <v>502</v>
      </c>
      <c r="C265" s="147">
        <v>0</v>
      </c>
    </row>
    <row r="266" spans="1:3" x14ac:dyDescent="0.25">
      <c r="A266" s="278" t="s">
        <v>1136</v>
      </c>
      <c r="B266" s="259" t="s">
        <v>503</v>
      </c>
      <c r="C266" s="147">
        <v>0</v>
      </c>
    </row>
    <row r="267" spans="1:3" x14ac:dyDescent="0.25">
      <c r="A267" s="278" t="s">
        <v>1137</v>
      </c>
      <c r="B267" s="259" t="s">
        <v>504</v>
      </c>
      <c r="C267" s="147">
        <v>129641</v>
      </c>
    </row>
    <row r="268" spans="1:3" x14ac:dyDescent="0.25">
      <c r="A268" s="278" t="s">
        <v>1138</v>
      </c>
      <c r="B268" s="259" t="s">
        <v>505</v>
      </c>
      <c r="C268" s="147">
        <v>0</v>
      </c>
    </row>
    <row r="269" spans="1:3" x14ac:dyDescent="0.25">
      <c r="A269" s="278" t="s">
        <v>1139</v>
      </c>
      <c r="B269" s="259" t="s">
        <v>506</v>
      </c>
      <c r="C269" s="147">
        <v>0</v>
      </c>
    </row>
    <row r="270" spans="1:3" x14ac:dyDescent="0.25">
      <c r="A270" s="278" t="s">
        <v>1140</v>
      </c>
      <c r="B270" s="259" t="s">
        <v>507</v>
      </c>
      <c r="C270" s="147">
        <v>0</v>
      </c>
    </row>
    <row r="271" spans="1:3" x14ac:dyDescent="0.25">
      <c r="A271" s="278" t="s">
        <v>1141</v>
      </c>
      <c r="B271" s="259" t="s">
        <v>508</v>
      </c>
      <c r="C271" s="147">
        <v>0</v>
      </c>
    </row>
    <row r="272" spans="1:3" x14ac:dyDescent="0.25">
      <c r="A272" s="278" t="s">
        <v>1142</v>
      </c>
      <c r="B272" s="259" t="s">
        <v>509</v>
      </c>
      <c r="C272" s="147">
        <v>0</v>
      </c>
    </row>
    <row r="273" spans="1:3" x14ac:dyDescent="0.25">
      <c r="A273" s="278" t="s">
        <v>1143</v>
      </c>
      <c r="B273" s="259" t="s">
        <v>510</v>
      </c>
      <c r="C273" s="147">
        <v>0</v>
      </c>
    </row>
    <row r="274" spans="1:3" x14ac:dyDescent="0.25">
      <c r="A274" s="278" t="s">
        <v>1144</v>
      </c>
      <c r="B274" s="259" t="s">
        <v>511</v>
      </c>
      <c r="C274" s="147">
        <v>0</v>
      </c>
    </row>
    <row r="275" spans="1:3" x14ac:dyDescent="0.25">
      <c r="A275" s="278" t="s">
        <v>1145</v>
      </c>
      <c r="B275" s="259" t="s">
        <v>512</v>
      </c>
      <c r="C275" s="147">
        <v>0</v>
      </c>
    </row>
    <row r="276" spans="1:3" x14ac:dyDescent="0.25">
      <c r="A276" s="278" t="s">
        <v>1146</v>
      </c>
      <c r="B276" s="259" t="s">
        <v>513</v>
      </c>
      <c r="C276" s="147">
        <v>0</v>
      </c>
    </row>
    <row r="277" spans="1:3" x14ac:dyDescent="0.25">
      <c r="A277" s="278" t="s">
        <v>1147</v>
      </c>
      <c r="B277" s="259" t="s">
        <v>514</v>
      </c>
      <c r="C277" s="147">
        <v>96107</v>
      </c>
    </row>
    <row r="278" spans="1:3" x14ac:dyDescent="0.25">
      <c r="A278" s="278" t="s">
        <v>1148</v>
      </c>
      <c r="B278" s="259" t="s">
        <v>515</v>
      </c>
      <c r="C278" s="147">
        <v>0</v>
      </c>
    </row>
    <row r="279" spans="1:3" x14ac:dyDescent="0.25">
      <c r="A279" s="278" t="s">
        <v>1149</v>
      </c>
      <c r="B279" s="259" t="s">
        <v>516</v>
      </c>
      <c r="C279" s="147">
        <v>0</v>
      </c>
    </row>
    <row r="280" spans="1:3" x14ac:dyDescent="0.25">
      <c r="A280" s="278" t="s">
        <v>1150</v>
      </c>
      <c r="B280" s="249" t="s">
        <v>17</v>
      </c>
      <c r="C280" s="41">
        <v>0</v>
      </c>
    </row>
    <row r="281" spans="1:3" x14ac:dyDescent="0.25">
      <c r="A281" s="278" t="s">
        <v>1151</v>
      </c>
      <c r="B281" s="249" t="s">
        <v>207</v>
      </c>
      <c r="C281" s="41">
        <f>C282+C287+C306</f>
        <v>27677321</v>
      </c>
    </row>
    <row r="282" spans="1:3" x14ac:dyDescent="0.25">
      <c r="A282" s="278" t="s">
        <v>1152</v>
      </c>
      <c r="B282" s="249" t="s">
        <v>517</v>
      </c>
      <c r="C282" s="41">
        <f>C283+C284+C285+C286</f>
        <v>2069551</v>
      </c>
    </row>
    <row r="283" spans="1:3" s="148" customFormat="1" x14ac:dyDescent="0.25">
      <c r="A283" s="278" t="s">
        <v>1153</v>
      </c>
      <c r="B283" s="254" t="s">
        <v>945</v>
      </c>
      <c r="C283" s="60">
        <v>408360</v>
      </c>
    </row>
    <row r="284" spans="1:3" s="148" customFormat="1" x14ac:dyDescent="0.25">
      <c r="A284" s="278" t="s">
        <v>1154</v>
      </c>
      <c r="B284" s="254" t="s">
        <v>946</v>
      </c>
      <c r="C284" s="60">
        <v>511687</v>
      </c>
    </row>
    <row r="285" spans="1:3" s="148" customFormat="1" x14ac:dyDescent="0.25">
      <c r="A285" s="278" t="s">
        <v>1155</v>
      </c>
      <c r="B285" s="254" t="s">
        <v>947</v>
      </c>
      <c r="C285" s="60">
        <v>693379</v>
      </c>
    </row>
    <row r="286" spans="1:3" s="148" customFormat="1" x14ac:dyDescent="0.25">
      <c r="A286" s="278" t="s">
        <v>1156</v>
      </c>
      <c r="B286" s="254" t="s">
        <v>948</v>
      </c>
      <c r="C286" s="60">
        <v>456125</v>
      </c>
    </row>
    <row r="287" spans="1:3" x14ac:dyDescent="0.25">
      <c r="A287" s="278" t="s">
        <v>1157</v>
      </c>
      <c r="B287" s="249" t="s">
        <v>25</v>
      </c>
      <c r="C287" s="41">
        <f>C288+C299</f>
        <v>722456</v>
      </c>
    </row>
    <row r="288" spans="1:3" x14ac:dyDescent="0.25">
      <c r="A288" s="278" t="s">
        <v>1158</v>
      </c>
      <c r="B288" s="249" t="s">
        <v>26</v>
      </c>
      <c r="C288" s="41">
        <f>C289+C290+C291+C292+C293+C294+C295+C296+C297+C298</f>
        <v>272366</v>
      </c>
    </row>
    <row r="289" spans="1:3" s="143" customFormat="1" x14ac:dyDescent="0.25">
      <c r="A289" s="278" t="s">
        <v>1159</v>
      </c>
      <c r="B289" s="254" t="s">
        <v>518</v>
      </c>
      <c r="C289" s="60">
        <v>7150</v>
      </c>
    </row>
    <row r="290" spans="1:3" s="143" customFormat="1" x14ac:dyDescent="0.25">
      <c r="A290" s="278" t="s">
        <v>1160</v>
      </c>
      <c r="B290" s="254" t="s">
        <v>519</v>
      </c>
      <c r="C290" s="60">
        <v>8466</v>
      </c>
    </row>
    <row r="291" spans="1:3" s="143" customFormat="1" x14ac:dyDescent="0.25">
      <c r="A291" s="278" t="s">
        <v>1161</v>
      </c>
      <c r="B291" s="254" t="s">
        <v>520</v>
      </c>
      <c r="C291" s="60">
        <v>3600</v>
      </c>
    </row>
    <row r="292" spans="1:3" s="143" customFormat="1" x14ac:dyDescent="0.25">
      <c r="A292" s="278" t="s">
        <v>1162</v>
      </c>
      <c r="B292" s="254" t="s">
        <v>521</v>
      </c>
      <c r="C292" s="60">
        <v>60000</v>
      </c>
    </row>
    <row r="293" spans="1:3" s="143" customFormat="1" x14ac:dyDescent="0.25">
      <c r="A293" s="278" t="s">
        <v>1163</v>
      </c>
      <c r="B293" s="254" t="s">
        <v>522</v>
      </c>
      <c r="C293" s="60">
        <v>60000</v>
      </c>
    </row>
    <row r="294" spans="1:3" s="143" customFormat="1" x14ac:dyDescent="0.25">
      <c r="A294" s="278" t="s">
        <v>1164</v>
      </c>
      <c r="B294" s="254" t="s">
        <v>523</v>
      </c>
      <c r="C294" s="60">
        <v>53300</v>
      </c>
    </row>
    <row r="295" spans="1:3" s="143" customFormat="1" x14ac:dyDescent="0.25">
      <c r="A295" s="278" t="s">
        <v>1165</v>
      </c>
      <c r="B295" s="254" t="s">
        <v>524</v>
      </c>
      <c r="C295" s="60">
        <v>18850</v>
      </c>
    </row>
    <row r="296" spans="1:3" s="143" customFormat="1" x14ac:dyDescent="0.25">
      <c r="A296" s="278" t="s">
        <v>1166</v>
      </c>
      <c r="B296" s="254" t="s">
        <v>525</v>
      </c>
      <c r="C296" s="60">
        <v>7150</v>
      </c>
    </row>
    <row r="297" spans="1:3" s="143" customFormat="1" x14ac:dyDescent="0.25">
      <c r="A297" s="278" t="s">
        <v>1167</v>
      </c>
      <c r="B297" s="254" t="s">
        <v>526</v>
      </c>
      <c r="C297" s="60">
        <v>52000</v>
      </c>
    </row>
    <row r="298" spans="1:3" s="143" customFormat="1" x14ac:dyDescent="0.25">
      <c r="A298" s="278" t="s">
        <v>1168</v>
      </c>
      <c r="B298" s="254" t="s">
        <v>527</v>
      </c>
      <c r="C298" s="60">
        <v>1850</v>
      </c>
    </row>
    <row r="299" spans="1:3" x14ac:dyDescent="0.25">
      <c r="A299" s="278" t="s">
        <v>1169</v>
      </c>
      <c r="B299" s="249" t="s">
        <v>27</v>
      </c>
      <c r="C299" s="41">
        <f>SUM(C300:C305)</f>
        <v>450090</v>
      </c>
    </row>
    <row r="300" spans="1:3" x14ac:dyDescent="0.25">
      <c r="A300" s="278" t="s">
        <v>1170</v>
      </c>
      <c r="B300" s="254" t="s">
        <v>528</v>
      </c>
      <c r="C300" s="60">
        <v>180000</v>
      </c>
    </row>
    <row r="301" spans="1:3" x14ac:dyDescent="0.25">
      <c r="A301" s="278" t="s">
        <v>1171</v>
      </c>
      <c r="B301" s="254" t="s">
        <v>529</v>
      </c>
      <c r="C301" s="60">
        <v>149430</v>
      </c>
    </row>
    <row r="302" spans="1:3" x14ac:dyDescent="0.25">
      <c r="A302" s="278" t="s">
        <v>1172</v>
      </c>
      <c r="B302" s="254" t="s">
        <v>530</v>
      </c>
      <c r="C302" s="60">
        <v>23530</v>
      </c>
    </row>
    <row r="303" spans="1:3" x14ac:dyDescent="0.25">
      <c r="A303" s="278" t="s">
        <v>1173</v>
      </c>
      <c r="B303" s="254" t="s">
        <v>531</v>
      </c>
      <c r="C303" s="60">
        <v>1524</v>
      </c>
    </row>
    <row r="304" spans="1:3" s="143" customFormat="1" x14ac:dyDescent="0.25">
      <c r="A304" s="278" t="s">
        <v>1174</v>
      </c>
      <c r="B304" s="254" t="s">
        <v>532</v>
      </c>
      <c r="C304" s="60">
        <v>791</v>
      </c>
    </row>
    <row r="305" spans="1:3" s="143" customFormat="1" x14ac:dyDescent="0.25">
      <c r="A305" s="278" t="s">
        <v>1175</v>
      </c>
      <c r="B305" s="254" t="s">
        <v>533</v>
      </c>
      <c r="C305" s="60">
        <v>94815</v>
      </c>
    </row>
    <row r="306" spans="1:3" x14ac:dyDescent="0.25">
      <c r="A306" s="278" t="s">
        <v>1176</v>
      </c>
      <c r="B306" s="249" t="s">
        <v>28</v>
      </c>
      <c r="C306" s="41">
        <f>C307+C309</f>
        <v>24885314</v>
      </c>
    </row>
    <row r="307" spans="1:3" x14ac:dyDescent="0.25">
      <c r="A307" s="278" t="s">
        <v>1177</v>
      </c>
      <c r="B307" s="249" t="s">
        <v>29</v>
      </c>
      <c r="C307" s="41">
        <f>SUM(C308:C308)</f>
        <v>450920</v>
      </c>
    </row>
    <row r="308" spans="1:3" x14ac:dyDescent="0.25">
      <c r="A308" s="278" t="s">
        <v>1178</v>
      </c>
      <c r="B308" s="254" t="s">
        <v>931</v>
      </c>
      <c r="C308" s="60">
        <v>450920</v>
      </c>
    </row>
    <row r="309" spans="1:3" x14ac:dyDescent="0.25">
      <c r="A309" s="278" t="s">
        <v>1179</v>
      </c>
      <c r="B309" s="249" t="s">
        <v>30</v>
      </c>
      <c r="C309" s="41">
        <f>C311+C315+C317+C319</f>
        <v>24434394</v>
      </c>
    </row>
    <row r="310" spans="1:3" x14ac:dyDescent="0.25">
      <c r="A310" s="278" t="s">
        <v>1180</v>
      </c>
      <c r="B310" s="254" t="s">
        <v>534</v>
      </c>
      <c r="C310" s="60"/>
    </row>
    <row r="311" spans="1:3" s="143" customFormat="1" x14ac:dyDescent="0.25">
      <c r="A311" s="278" t="s">
        <v>1181</v>
      </c>
      <c r="B311" s="254" t="s">
        <v>539</v>
      </c>
      <c r="C311" s="60">
        <v>632012</v>
      </c>
    </row>
    <row r="312" spans="1:3" x14ac:dyDescent="0.25">
      <c r="A312" s="278" t="s">
        <v>1182</v>
      </c>
      <c r="B312" s="254" t="s">
        <v>535</v>
      </c>
      <c r="C312" s="60"/>
    </row>
    <row r="313" spans="1:3" s="143" customFormat="1" x14ac:dyDescent="0.25">
      <c r="A313" s="278" t="s">
        <v>1183</v>
      </c>
      <c r="B313" s="254" t="s">
        <v>538</v>
      </c>
      <c r="C313" s="123">
        <v>0</v>
      </c>
    </row>
    <row r="314" spans="1:3" x14ac:dyDescent="0.25">
      <c r="A314" s="278" t="s">
        <v>1184</v>
      </c>
      <c r="B314" s="254" t="s">
        <v>536</v>
      </c>
      <c r="C314" s="123"/>
    </row>
    <row r="315" spans="1:3" x14ac:dyDescent="0.25">
      <c r="A315" s="278" t="s">
        <v>1185</v>
      </c>
      <c r="B315" s="254" t="s">
        <v>537</v>
      </c>
      <c r="C315" s="60">
        <v>59391</v>
      </c>
    </row>
    <row r="316" spans="1:3" s="143" customFormat="1" x14ac:dyDescent="0.25">
      <c r="A316" s="278" t="s">
        <v>1186</v>
      </c>
      <c r="B316" s="254" t="s">
        <v>536</v>
      </c>
      <c r="C316" s="124"/>
    </row>
    <row r="317" spans="1:3" s="143" customFormat="1" x14ac:dyDescent="0.25">
      <c r="A317" s="278" t="s">
        <v>1187</v>
      </c>
      <c r="B317" s="254" t="s">
        <v>540</v>
      </c>
      <c r="C317" s="124">
        <v>3542503</v>
      </c>
    </row>
    <row r="318" spans="1:3" s="143" customFormat="1" x14ac:dyDescent="0.25">
      <c r="A318" s="278" t="s">
        <v>1188</v>
      </c>
      <c r="B318" s="254" t="s">
        <v>541</v>
      </c>
      <c r="C318" s="124"/>
    </row>
    <row r="319" spans="1:3" s="143" customFormat="1" x14ac:dyDescent="0.25">
      <c r="A319" s="278" t="s">
        <v>1189</v>
      </c>
      <c r="B319" s="254" t="s">
        <v>542</v>
      </c>
      <c r="C319" s="124">
        <v>20200488</v>
      </c>
    </row>
    <row r="320" spans="1:3" x14ac:dyDescent="0.25">
      <c r="A320" s="278" t="s">
        <v>1190</v>
      </c>
      <c r="B320" s="249" t="s">
        <v>208</v>
      </c>
      <c r="C320" s="68">
        <f>SUM(C321:C322)</f>
        <v>1491473</v>
      </c>
    </row>
    <row r="321" spans="1:3" x14ac:dyDescent="0.25">
      <c r="A321" s="278" t="s">
        <v>1191</v>
      </c>
      <c r="B321" s="254" t="s">
        <v>225</v>
      </c>
      <c r="C321" s="124">
        <v>1067969</v>
      </c>
    </row>
    <row r="322" spans="1:3" ht="15.75" thickBot="1" x14ac:dyDescent="0.3">
      <c r="A322" s="278" t="s">
        <v>1192</v>
      </c>
      <c r="B322" s="115" t="s">
        <v>218</v>
      </c>
      <c r="C322" s="123">
        <v>423504</v>
      </c>
    </row>
    <row r="323" spans="1:3" ht="15.75" thickBot="1" x14ac:dyDescent="0.3">
      <c r="A323" s="278" t="s">
        <v>1193</v>
      </c>
      <c r="B323" s="246" t="s">
        <v>0</v>
      </c>
      <c r="C323" s="66">
        <f>C13+C281+C320</f>
        <v>80085975</v>
      </c>
    </row>
    <row r="324" spans="1:3" x14ac:dyDescent="0.25">
      <c r="A324" s="278" t="s">
        <v>1194</v>
      </c>
      <c r="B324" s="247" t="s">
        <v>34</v>
      </c>
      <c r="C324" s="68">
        <f>C325+C329+C331</f>
        <v>44954098</v>
      </c>
    </row>
    <row r="325" spans="1:3" x14ac:dyDescent="0.25">
      <c r="A325" s="278" t="s">
        <v>1195</v>
      </c>
      <c r="B325" s="249" t="s">
        <v>35</v>
      </c>
      <c r="C325" s="41">
        <v>3000000</v>
      </c>
    </row>
    <row r="326" spans="1:3" x14ac:dyDescent="0.25">
      <c r="A326" s="278" t="s">
        <v>1196</v>
      </c>
      <c r="B326" s="254" t="s">
        <v>238</v>
      </c>
      <c r="C326" s="60">
        <f>SUM(C327)</f>
        <v>0</v>
      </c>
    </row>
    <row r="327" spans="1:3" x14ac:dyDescent="0.25">
      <c r="A327" s="278" t="s">
        <v>1197</v>
      </c>
      <c r="B327" s="249" t="s">
        <v>214</v>
      </c>
      <c r="C327" s="41">
        <f>SUM(C328)</f>
        <v>0</v>
      </c>
    </row>
    <row r="328" spans="1:3" x14ac:dyDescent="0.25">
      <c r="A328" s="278" t="s">
        <v>1198</v>
      </c>
      <c r="B328" s="254" t="s">
        <v>215</v>
      </c>
      <c r="C328" s="60">
        <v>0</v>
      </c>
    </row>
    <row r="329" spans="1:3" x14ac:dyDescent="0.25">
      <c r="A329" s="278" t="s">
        <v>1199</v>
      </c>
      <c r="B329" s="249" t="s">
        <v>36</v>
      </c>
      <c r="C329" s="41">
        <f>C330</f>
        <v>10808512</v>
      </c>
    </row>
    <row r="330" spans="1:3" x14ac:dyDescent="0.25">
      <c r="A330" s="278" t="s">
        <v>1200</v>
      </c>
      <c r="B330" s="254" t="s">
        <v>4</v>
      </c>
      <c r="C330" s="60">
        <v>10808512</v>
      </c>
    </row>
    <row r="331" spans="1:3" x14ac:dyDescent="0.25">
      <c r="A331" s="278" t="s">
        <v>1201</v>
      </c>
      <c r="B331" s="249" t="s">
        <v>37</v>
      </c>
      <c r="C331" s="41">
        <f>C332</f>
        <v>31145586</v>
      </c>
    </row>
    <row r="332" spans="1:3" x14ac:dyDescent="0.25">
      <c r="A332" s="278" t="s">
        <v>1202</v>
      </c>
      <c r="B332" s="254" t="s">
        <v>38</v>
      </c>
      <c r="C332" s="60">
        <v>31145586</v>
      </c>
    </row>
    <row r="333" spans="1:3" x14ac:dyDescent="0.25">
      <c r="A333" s="278" t="s">
        <v>1203</v>
      </c>
      <c r="B333" s="249" t="s">
        <v>39</v>
      </c>
      <c r="C333" s="125">
        <f>C335</f>
        <v>31962870</v>
      </c>
    </row>
    <row r="334" spans="1:3" x14ac:dyDescent="0.25">
      <c r="A334" s="278" t="s">
        <v>1204</v>
      </c>
      <c r="B334" s="249" t="s">
        <v>221</v>
      </c>
      <c r="C334" s="41"/>
    </row>
    <row r="335" spans="1:3" x14ac:dyDescent="0.25">
      <c r="A335" s="278" t="s">
        <v>1205</v>
      </c>
      <c r="B335" s="249" t="s">
        <v>40</v>
      </c>
      <c r="C335" s="125">
        <f>C338+C339+C359</f>
        <v>31962870</v>
      </c>
    </row>
    <row r="336" spans="1:3" x14ac:dyDescent="0.25">
      <c r="A336" s="278" t="s">
        <v>1206</v>
      </c>
      <c r="B336" s="249" t="s">
        <v>42</v>
      </c>
      <c r="C336" s="41">
        <v>0</v>
      </c>
    </row>
    <row r="337" spans="1:3" s="143" customFormat="1" x14ac:dyDescent="0.25">
      <c r="A337" s="278" t="s">
        <v>1207</v>
      </c>
      <c r="B337" s="254" t="s">
        <v>543</v>
      </c>
      <c r="C337" s="41"/>
    </row>
    <row r="338" spans="1:3" s="148" customFormat="1" x14ac:dyDescent="0.25">
      <c r="A338" s="278" t="s">
        <v>1208</v>
      </c>
      <c r="B338" s="254" t="s">
        <v>544</v>
      </c>
      <c r="C338" s="60">
        <v>7500</v>
      </c>
    </row>
    <row r="339" spans="1:3" x14ac:dyDescent="0.25">
      <c r="A339" s="278" t="s">
        <v>1209</v>
      </c>
      <c r="B339" s="249" t="s">
        <v>44</v>
      </c>
      <c r="C339" s="41">
        <f>C340+C341+C342+C343+C344+C345+C346+C347+C348+C349+C350+C351+C352+C353+C354+C355+C356+C357+C358</f>
        <v>18078009</v>
      </c>
    </row>
    <row r="340" spans="1:3" s="148" customFormat="1" x14ac:dyDescent="0.25">
      <c r="A340" s="278" t="s">
        <v>1210</v>
      </c>
      <c r="B340" s="254" t="s">
        <v>545</v>
      </c>
      <c r="C340" s="60">
        <v>26502</v>
      </c>
    </row>
    <row r="341" spans="1:3" s="148" customFormat="1" x14ac:dyDescent="0.25">
      <c r="A341" s="278" t="s">
        <v>1211</v>
      </c>
      <c r="B341" s="254" t="s">
        <v>546</v>
      </c>
      <c r="C341" s="60">
        <v>1368979</v>
      </c>
    </row>
    <row r="342" spans="1:3" s="148" customFormat="1" x14ac:dyDescent="0.25">
      <c r="A342" s="278" t="s">
        <v>1212</v>
      </c>
      <c r="B342" s="254" t="s">
        <v>547</v>
      </c>
      <c r="C342" s="60">
        <v>3016570</v>
      </c>
    </row>
    <row r="343" spans="1:3" s="148" customFormat="1" x14ac:dyDescent="0.25">
      <c r="A343" s="278" t="s">
        <v>1213</v>
      </c>
      <c r="B343" s="254" t="s">
        <v>548</v>
      </c>
      <c r="C343" s="60">
        <v>23907</v>
      </c>
    </row>
    <row r="344" spans="1:3" s="148" customFormat="1" x14ac:dyDescent="0.25">
      <c r="A344" s="278" t="s">
        <v>1214</v>
      </c>
      <c r="B344" s="254" t="s">
        <v>549</v>
      </c>
      <c r="C344" s="60">
        <v>1322675</v>
      </c>
    </row>
    <row r="345" spans="1:3" s="148" customFormat="1" x14ac:dyDescent="0.25">
      <c r="A345" s="278" t="s">
        <v>1215</v>
      </c>
      <c r="B345" s="254" t="s">
        <v>550</v>
      </c>
      <c r="C345" s="60">
        <v>2997626</v>
      </c>
    </row>
    <row r="346" spans="1:3" s="148" customFormat="1" x14ac:dyDescent="0.25">
      <c r="A346" s="278" t="s">
        <v>1216</v>
      </c>
      <c r="B346" s="254" t="s">
        <v>551</v>
      </c>
      <c r="C346" s="60">
        <v>2159666</v>
      </c>
    </row>
    <row r="347" spans="1:3" s="148" customFormat="1" x14ac:dyDescent="0.25">
      <c r="A347" s="278" t="s">
        <v>1217</v>
      </c>
      <c r="B347" s="254" t="s">
        <v>552</v>
      </c>
      <c r="C347" s="60">
        <v>1969770</v>
      </c>
    </row>
    <row r="348" spans="1:3" s="148" customFormat="1" x14ac:dyDescent="0.25">
      <c r="A348" s="278" t="s">
        <v>1218</v>
      </c>
      <c r="B348" s="254" t="s">
        <v>553</v>
      </c>
      <c r="C348" s="60">
        <v>3232525</v>
      </c>
    </row>
    <row r="349" spans="1:3" s="148" customFormat="1" x14ac:dyDescent="0.25">
      <c r="A349" s="278" t="s">
        <v>1219</v>
      </c>
      <c r="B349" s="254" t="s">
        <v>554</v>
      </c>
      <c r="C349" s="60">
        <v>19070</v>
      </c>
    </row>
    <row r="350" spans="1:3" s="148" customFormat="1" x14ac:dyDescent="0.25">
      <c r="A350" s="278" t="s">
        <v>1220</v>
      </c>
      <c r="B350" s="254" t="s">
        <v>555</v>
      </c>
      <c r="C350" s="60">
        <v>112014</v>
      </c>
    </row>
    <row r="351" spans="1:3" s="148" customFormat="1" x14ac:dyDescent="0.25">
      <c r="A351" s="278" t="s">
        <v>1221</v>
      </c>
      <c r="B351" s="254" t="s">
        <v>556</v>
      </c>
      <c r="C351" s="60">
        <v>203725</v>
      </c>
    </row>
    <row r="352" spans="1:3" s="148" customFormat="1" x14ac:dyDescent="0.25">
      <c r="A352" s="278" t="s">
        <v>1222</v>
      </c>
      <c r="B352" s="254" t="s">
        <v>557</v>
      </c>
      <c r="C352" s="60">
        <v>67158</v>
      </c>
    </row>
    <row r="353" spans="1:3" s="148" customFormat="1" x14ac:dyDescent="0.25">
      <c r="A353" s="278" t="s">
        <v>1223</v>
      </c>
      <c r="B353" s="254" t="s">
        <v>558</v>
      </c>
      <c r="C353" s="60">
        <v>212228</v>
      </c>
    </row>
    <row r="354" spans="1:3" s="148" customFormat="1" x14ac:dyDescent="0.25">
      <c r="A354" s="278" t="s">
        <v>1224</v>
      </c>
      <c r="B354" s="254" t="s">
        <v>559</v>
      </c>
      <c r="C354" s="60">
        <v>2813</v>
      </c>
    </row>
    <row r="355" spans="1:3" s="148" customFormat="1" x14ac:dyDescent="0.25">
      <c r="A355" s="278" t="s">
        <v>1225</v>
      </c>
      <c r="B355" s="254" t="s">
        <v>560</v>
      </c>
      <c r="C355" s="60">
        <v>137845</v>
      </c>
    </row>
    <row r="356" spans="1:3" s="148" customFormat="1" x14ac:dyDescent="0.25">
      <c r="A356" s="278" t="s">
        <v>1226</v>
      </c>
      <c r="B356" s="254" t="s">
        <v>561</v>
      </c>
      <c r="C356" s="60">
        <v>450000</v>
      </c>
    </row>
    <row r="357" spans="1:3" s="148" customFormat="1" x14ac:dyDescent="0.25">
      <c r="A357" s="278" t="s">
        <v>1227</v>
      </c>
      <c r="B357" s="254" t="s">
        <v>562</v>
      </c>
      <c r="C357" s="60">
        <v>109361</v>
      </c>
    </row>
    <row r="358" spans="1:3" s="148" customFormat="1" x14ac:dyDescent="0.25">
      <c r="A358" s="278" t="s">
        <v>1228</v>
      </c>
      <c r="B358" s="254" t="s">
        <v>563</v>
      </c>
      <c r="C358" s="60">
        <v>645575</v>
      </c>
    </row>
    <row r="359" spans="1:3" x14ac:dyDescent="0.25">
      <c r="A359" s="278" t="s">
        <v>1229</v>
      </c>
      <c r="B359" s="249" t="s">
        <v>46</v>
      </c>
      <c r="C359" s="41">
        <f>C360+C361+C362+C363+C364+C365+C366+C367+C368+C369+C370+C371+C372+C373+C374</f>
        <v>13877361</v>
      </c>
    </row>
    <row r="360" spans="1:3" x14ac:dyDescent="0.25">
      <c r="A360" s="278" t="s">
        <v>1230</v>
      </c>
      <c r="B360" s="254" t="s">
        <v>564</v>
      </c>
      <c r="C360" s="60">
        <v>25350</v>
      </c>
    </row>
    <row r="361" spans="1:3" x14ac:dyDescent="0.25">
      <c r="A361" s="278" t="s">
        <v>1231</v>
      </c>
      <c r="B361" s="254" t="s">
        <v>565</v>
      </c>
      <c r="C361" s="60">
        <v>3900</v>
      </c>
    </row>
    <row r="362" spans="1:3" x14ac:dyDescent="0.25">
      <c r="A362" s="278" t="s">
        <v>1232</v>
      </c>
      <c r="B362" s="254" t="s">
        <v>566</v>
      </c>
      <c r="C362" s="60">
        <v>1000000</v>
      </c>
    </row>
    <row r="363" spans="1:3" x14ac:dyDescent="0.25">
      <c r="A363" s="278" t="s">
        <v>1233</v>
      </c>
      <c r="B363" s="254" t="s">
        <v>567</v>
      </c>
      <c r="C363" s="60">
        <v>198000</v>
      </c>
    </row>
    <row r="364" spans="1:3" x14ac:dyDescent="0.25">
      <c r="A364" s="278" t="s">
        <v>1234</v>
      </c>
      <c r="B364" s="254" t="s">
        <v>568</v>
      </c>
      <c r="C364" s="60">
        <v>257000</v>
      </c>
    </row>
    <row r="365" spans="1:3" x14ac:dyDescent="0.25">
      <c r="A365" s="278" t="s">
        <v>1235</v>
      </c>
      <c r="B365" s="254" t="s">
        <v>569</v>
      </c>
      <c r="C365" s="60">
        <v>745000</v>
      </c>
    </row>
    <row r="366" spans="1:3" x14ac:dyDescent="0.25">
      <c r="A366" s="278" t="s">
        <v>1236</v>
      </c>
      <c r="B366" s="254" t="s">
        <v>570</v>
      </c>
      <c r="C366" s="60">
        <v>1200000</v>
      </c>
    </row>
    <row r="367" spans="1:3" x14ac:dyDescent="0.25">
      <c r="A367" s="278" t="s">
        <v>1237</v>
      </c>
      <c r="B367" s="254" t="s">
        <v>571</v>
      </c>
      <c r="C367" s="126">
        <v>9000</v>
      </c>
    </row>
    <row r="368" spans="1:3" x14ac:dyDescent="0.25">
      <c r="A368" s="278" t="s">
        <v>1238</v>
      </c>
      <c r="B368" s="254" t="s">
        <v>572</v>
      </c>
      <c r="C368" s="126">
        <v>570000</v>
      </c>
    </row>
    <row r="369" spans="1:5" x14ac:dyDescent="0.25">
      <c r="A369" s="278" t="s">
        <v>1239</v>
      </c>
      <c r="B369" s="254" t="s">
        <v>573</v>
      </c>
      <c r="C369" s="126">
        <v>4717000</v>
      </c>
    </row>
    <row r="370" spans="1:5" x14ac:dyDescent="0.25">
      <c r="A370" s="278" t="s">
        <v>1240</v>
      </c>
      <c r="B370" s="254" t="s">
        <v>574</v>
      </c>
      <c r="C370" s="126">
        <v>4998259</v>
      </c>
    </row>
    <row r="371" spans="1:5" x14ac:dyDescent="0.25">
      <c r="A371" s="278" t="s">
        <v>1241</v>
      </c>
      <c r="B371" s="254" t="s">
        <v>575</v>
      </c>
      <c r="C371" s="126">
        <v>33852</v>
      </c>
    </row>
    <row r="372" spans="1:5" s="143" customFormat="1" x14ac:dyDescent="0.25">
      <c r="A372" s="278" t="s">
        <v>1242</v>
      </c>
      <c r="B372" s="254" t="s">
        <v>576</v>
      </c>
      <c r="C372" s="126">
        <v>15000</v>
      </c>
    </row>
    <row r="373" spans="1:5" s="143" customFormat="1" x14ac:dyDescent="0.25">
      <c r="A373" s="278" t="s">
        <v>1243</v>
      </c>
      <c r="B373" s="254" t="s">
        <v>577</v>
      </c>
      <c r="C373" s="126">
        <v>45000</v>
      </c>
    </row>
    <row r="374" spans="1:5" s="143" customFormat="1" x14ac:dyDescent="0.25">
      <c r="A374" s="278" t="s">
        <v>1244</v>
      </c>
      <c r="B374" s="262" t="s">
        <v>578</v>
      </c>
      <c r="C374" s="126">
        <v>60000</v>
      </c>
    </row>
    <row r="375" spans="1:5" x14ac:dyDescent="0.25">
      <c r="A375" s="278" t="s">
        <v>1245</v>
      </c>
      <c r="B375" s="249" t="s">
        <v>209</v>
      </c>
      <c r="C375" s="127">
        <f>C376+C377+C378</f>
        <v>3169007</v>
      </c>
    </row>
    <row r="376" spans="1:5" x14ac:dyDescent="0.25">
      <c r="A376" s="278" t="s">
        <v>1246</v>
      </c>
      <c r="B376" s="254" t="s">
        <v>227</v>
      </c>
      <c r="C376" s="126">
        <v>373504</v>
      </c>
    </row>
    <row r="377" spans="1:5" x14ac:dyDescent="0.25">
      <c r="A377" s="278" t="s">
        <v>1247</v>
      </c>
      <c r="B377" s="258" t="s">
        <v>49</v>
      </c>
      <c r="C377" s="128">
        <v>2592378</v>
      </c>
    </row>
    <row r="378" spans="1:5" ht="15.75" thickBot="1" x14ac:dyDescent="0.3">
      <c r="A378" s="278" t="s">
        <v>1248</v>
      </c>
      <c r="B378" s="258" t="s">
        <v>50</v>
      </c>
      <c r="C378" s="128">
        <v>203125</v>
      </c>
    </row>
    <row r="379" spans="1:5" ht="15.75" thickBot="1" x14ac:dyDescent="0.3">
      <c r="A379" s="279" t="s">
        <v>1249</v>
      </c>
      <c r="B379" s="246" t="s">
        <v>51</v>
      </c>
      <c r="C379" s="129">
        <f>C324+C333+C375</f>
        <v>80085975</v>
      </c>
      <c r="E379" s="149">
        <f>C323-C379</f>
        <v>0</v>
      </c>
    </row>
    <row r="380" spans="1:5" x14ac:dyDescent="0.25">
      <c r="B380" s="143"/>
      <c r="C380" s="139"/>
    </row>
    <row r="381" spans="1:5" x14ac:dyDescent="0.25">
      <c r="B381" s="143"/>
      <c r="C381" s="142"/>
    </row>
    <row r="382" spans="1:5" x14ac:dyDescent="0.25">
      <c r="B382" s="4" t="s">
        <v>579</v>
      </c>
      <c r="C382" s="142"/>
    </row>
    <row r="383" spans="1:5" x14ac:dyDescent="0.25">
      <c r="B383" s="143"/>
      <c r="C383" s="143"/>
    </row>
    <row r="384" spans="1:5" x14ac:dyDescent="0.25">
      <c r="B384" s="143"/>
      <c r="C384" s="48"/>
    </row>
    <row r="385" spans="2:3" x14ac:dyDescent="0.25">
      <c r="B385" s="143"/>
      <c r="C385" s="142" t="s">
        <v>198</v>
      </c>
    </row>
    <row r="386" spans="2:3" x14ac:dyDescent="0.25">
      <c r="B386" s="143"/>
      <c r="C386" s="142" t="s">
        <v>199</v>
      </c>
    </row>
    <row r="387" spans="2:3" x14ac:dyDescent="0.25">
      <c r="B387" s="143"/>
      <c r="C387" s="143"/>
    </row>
    <row r="388" spans="2:3" x14ac:dyDescent="0.25">
      <c r="B388" s="143"/>
      <c r="C388" s="143"/>
    </row>
  </sheetData>
  <mergeCells count="5">
    <mergeCell ref="B11:F11"/>
    <mergeCell ref="B8:C8"/>
    <mergeCell ref="B5:C5"/>
    <mergeCell ref="B9:F9"/>
    <mergeCell ref="B10:F10"/>
  </mergeCells>
  <phoneticPr fontId="1" type="noConversion"/>
  <pageMargins left="0.7" right="0.7" top="0.75" bottom="0.75" header="0.3" footer="0.3"/>
  <pageSetup paperSize="9" scale="82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3"/>
  <sheetViews>
    <sheetView workbookViewId="0">
      <selection activeCell="A14" sqref="A14"/>
    </sheetView>
  </sheetViews>
  <sheetFormatPr defaultRowHeight="15" x14ac:dyDescent="0.25"/>
  <cols>
    <col min="1" max="1" width="9.140625" style="216"/>
    <col min="2" max="2" width="46.42578125" style="136" customWidth="1"/>
    <col min="3" max="3" width="31.42578125" style="136" customWidth="1"/>
  </cols>
  <sheetData>
    <row r="3" spans="1:6" s="180" customFormat="1" x14ac:dyDescent="0.25">
      <c r="B3" s="175" t="s">
        <v>920</v>
      </c>
      <c r="C3" s="186"/>
      <c r="D3" s="187"/>
      <c r="E3" s="187"/>
      <c r="F3" s="187"/>
    </row>
    <row r="4" spans="1:6" s="180" customFormat="1" x14ac:dyDescent="0.25">
      <c r="B4" s="178" t="s">
        <v>921</v>
      </c>
      <c r="C4" s="188"/>
      <c r="D4" s="178"/>
      <c r="E4" s="178"/>
      <c r="F4" s="178"/>
    </row>
    <row r="5" spans="1:6" s="180" customFormat="1" x14ac:dyDescent="0.25">
      <c r="B5" s="227"/>
      <c r="C5" s="227"/>
      <c r="D5" s="186"/>
      <c r="E5" s="187"/>
      <c r="F5" s="187"/>
    </row>
    <row r="6" spans="1:6" s="183" customFormat="1" x14ac:dyDescent="0.25">
      <c r="B6" s="184" t="s">
        <v>923</v>
      </c>
      <c r="C6" s="184"/>
      <c r="D6" s="186"/>
      <c r="E6" s="187"/>
      <c r="F6" s="187"/>
    </row>
    <row r="7" spans="1:6" s="183" customFormat="1" x14ac:dyDescent="0.25">
      <c r="B7" s="184" t="s">
        <v>924</v>
      </c>
      <c r="C7" s="184"/>
      <c r="D7" s="186"/>
      <c r="E7" s="187"/>
      <c r="F7" s="187"/>
    </row>
    <row r="8" spans="1:6" x14ac:dyDescent="0.25">
      <c r="B8" s="144"/>
      <c r="C8" s="144"/>
      <c r="D8" s="5"/>
      <c r="E8" s="4"/>
      <c r="F8" s="4"/>
    </row>
    <row r="9" spans="1:6" s="148" customFormat="1" x14ac:dyDescent="0.25">
      <c r="B9" s="243" t="s">
        <v>252</v>
      </c>
      <c r="C9" s="243"/>
      <c r="D9" s="243"/>
      <c r="E9" s="243"/>
      <c r="F9" s="243"/>
    </row>
    <row r="10" spans="1:6" s="148" customFormat="1" x14ac:dyDescent="0.25">
      <c r="B10" s="243" t="s">
        <v>965</v>
      </c>
      <c r="C10" s="243"/>
      <c r="D10" s="243"/>
      <c r="E10" s="243"/>
      <c r="F10" s="243"/>
    </row>
    <row r="11" spans="1:6" s="185" customFormat="1" ht="15.75" thickBot="1" x14ac:dyDescent="0.3">
      <c r="B11" s="241" t="s">
        <v>958</v>
      </c>
      <c r="C11" s="241"/>
      <c r="D11" s="241"/>
      <c r="E11" s="241"/>
      <c r="F11" s="241"/>
    </row>
    <row r="12" spans="1:6" ht="15.75" thickBot="1" x14ac:dyDescent="0.3">
      <c r="A12" s="276" t="s">
        <v>3</v>
      </c>
      <c r="B12" s="266" t="s">
        <v>1</v>
      </c>
      <c r="C12" s="195" t="s">
        <v>5</v>
      </c>
    </row>
    <row r="13" spans="1:6" ht="15.75" thickBot="1" x14ac:dyDescent="0.3">
      <c r="A13" s="275" t="s">
        <v>968</v>
      </c>
      <c r="B13" s="246" t="s">
        <v>52</v>
      </c>
      <c r="C13" s="66">
        <f>C15</f>
        <v>1068579</v>
      </c>
    </row>
    <row r="14" spans="1:6" ht="15.75" thickBot="1" x14ac:dyDescent="0.3">
      <c r="A14" s="273" t="s">
        <v>969</v>
      </c>
      <c r="B14" s="246" t="s">
        <v>10</v>
      </c>
      <c r="C14" s="66"/>
    </row>
    <row r="15" spans="1:6" ht="15.75" thickBot="1" x14ac:dyDescent="0.3">
      <c r="A15" s="273" t="s">
        <v>970</v>
      </c>
      <c r="B15" s="246" t="s">
        <v>13</v>
      </c>
      <c r="C15" s="66">
        <f>C16+C18+C19</f>
        <v>1068579</v>
      </c>
    </row>
    <row r="16" spans="1:6" x14ac:dyDescent="0.25">
      <c r="A16" s="273" t="s">
        <v>971</v>
      </c>
      <c r="B16" s="247" t="s">
        <v>14</v>
      </c>
      <c r="C16" s="197">
        <f>SUM(C17:C17)</f>
        <v>854691</v>
      </c>
    </row>
    <row r="17" spans="1:3" x14ac:dyDescent="0.25">
      <c r="A17" s="273" t="s">
        <v>972</v>
      </c>
      <c r="B17" s="259" t="s">
        <v>603</v>
      </c>
      <c r="C17" s="191">
        <v>854691</v>
      </c>
    </row>
    <row r="18" spans="1:3" x14ac:dyDescent="0.25">
      <c r="A18" s="273" t="s">
        <v>973</v>
      </c>
      <c r="B18" s="249" t="s">
        <v>15</v>
      </c>
      <c r="C18" s="189"/>
    </row>
    <row r="19" spans="1:3" x14ac:dyDescent="0.25">
      <c r="A19" s="273" t="s">
        <v>974</v>
      </c>
      <c r="B19" s="249" t="s">
        <v>16</v>
      </c>
      <c r="C19" s="190">
        <f>SUM(C20:C35)</f>
        <v>213888</v>
      </c>
    </row>
    <row r="20" spans="1:3" x14ac:dyDescent="0.25">
      <c r="A20" s="273" t="s">
        <v>975</v>
      </c>
      <c r="B20" s="259" t="s">
        <v>582</v>
      </c>
      <c r="C20" s="191">
        <v>0</v>
      </c>
    </row>
    <row r="21" spans="1:3" x14ac:dyDescent="0.25">
      <c r="A21" s="273" t="s">
        <v>976</v>
      </c>
      <c r="B21" s="259" t="s">
        <v>583</v>
      </c>
      <c r="C21" s="191">
        <v>0</v>
      </c>
    </row>
    <row r="22" spans="1:3" x14ac:dyDescent="0.25">
      <c r="A22" s="273" t="s">
        <v>68</v>
      </c>
      <c r="B22" s="259" t="s">
        <v>584</v>
      </c>
      <c r="C22" s="191">
        <v>0</v>
      </c>
    </row>
    <row r="23" spans="1:3" x14ac:dyDescent="0.25">
      <c r="A23" s="273" t="s">
        <v>69</v>
      </c>
      <c r="B23" s="259" t="s">
        <v>585</v>
      </c>
      <c r="C23" s="191">
        <v>0</v>
      </c>
    </row>
    <row r="24" spans="1:3" x14ac:dyDescent="0.25">
      <c r="A24" s="273" t="s">
        <v>70</v>
      </c>
      <c r="B24" s="259" t="s">
        <v>586</v>
      </c>
      <c r="C24" s="191">
        <v>0</v>
      </c>
    </row>
    <row r="25" spans="1:3" x14ac:dyDescent="0.25">
      <c r="A25" s="273" t="s">
        <v>71</v>
      </c>
      <c r="B25" s="259" t="s">
        <v>587</v>
      </c>
      <c r="C25" s="191">
        <v>0</v>
      </c>
    </row>
    <row r="26" spans="1:3" x14ac:dyDescent="0.25">
      <c r="A26" s="273" t="s">
        <v>72</v>
      </c>
      <c r="B26" s="259" t="s">
        <v>588</v>
      </c>
      <c r="C26" s="191">
        <v>0</v>
      </c>
    </row>
    <row r="27" spans="1:3" x14ac:dyDescent="0.25">
      <c r="A27" s="273" t="s">
        <v>74</v>
      </c>
      <c r="B27" s="259" t="s">
        <v>589</v>
      </c>
      <c r="C27" s="191">
        <v>213888</v>
      </c>
    </row>
    <row r="28" spans="1:3" x14ac:dyDescent="0.25">
      <c r="A28" s="273" t="s">
        <v>76</v>
      </c>
      <c r="B28" s="259" t="s">
        <v>590</v>
      </c>
      <c r="C28" s="191">
        <v>0</v>
      </c>
    </row>
    <row r="29" spans="1:3" x14ac:dyDescent="0.25">
      <c r="A29" s="273" t="s">
        <v>78</v>
      </c>
      <c r="B29" s="259" t="s">
        <v>591</v>
      </c>
      <c r="C29" s="191">
        <v>0</v>
      </c>
    </row>
    <row r="30" spans="1:3" x14ac:dyDescent="0.25">
      <c r="A30" s="273" t="s">
        <v>80</v>
      </c>
      <c r="B30" s="259" t="s">
        <v>592</v>
      </c>
      <c r="C30" s="191">
        <v>0</v>
      </c>
    </row>
    <row r="31" spans="1:3" x14ac:dyDescent="0.25">
      <c r="A31" s="273" t="s">
        <v>81</v>
      </c>
      <c r="B31" s="259" t="s">
        <v>593</v>
      </c>
      <c r="C31" s="191">
        <v>0</v>
      </c>
    </row>
    <row r="32" spans="1:3" x14ac:dyDescent="0.25">
      <c r="A32" s="273" t="s">
        <v>82</v>
      </c>
      <c r="B32" s="259" t="s">
        <v>594</v>
      </c>
      <c r="C32" s="191">
        <v>0</v>
      </c>
    </row>
    <row r="33" spans="1:3" x14ac:dyDescent="0.25">
      <c r="A33" s="273" t="s">
        <v>84</v>
      </c>
      <c r="B33" s="259" t="s">
        <v>595</v>
      </c>
      <c r="C33" s="191">
        <v>0</v>
      </c>
    </row>
    <row r="34" spans="1:3" x14ac:dyDescent="0.25">
      <c r="A34" s="273" t="s">
        <v>85</v>
      </c>
      <c r="B34" s="259" t="s">
        <v>596</v>
      </c>
      <c r="C34" s="191">
        <v>0</v>
      </c>
    </row>
    <row r="35" spans="1:3" x14ac:dyDescent="0.25">
      <c r="A35" s="273" t="s">
        <v>87</v>
      </c>
      <c r="B35" s="259" t="s">
        <v>597</v>
      </c>
      <c r="C35" s="191">
        <v>0</v>
      </c>
    </row>
    <row r="36" spans="1:3" x14ac:dyDescent="0.25">
      <c r="A36" s="273" t="s">
        <v>89</v>
      </c>
      <c r="B36" s="259" t="s">
        <v>598</v>
      </c>
      <c r="C36" s="191">
        <v>0</v>
      </c>
    </row>
    <row r="37" spans="1:3" x14ac:dyDescent="0.25">
      <c r="A37" s="273" t="s">
        <v>91</v>
      </c>
      <c r="B37" s="259" t="s">
        <v>599</v>
      </c>
      <c r="C37" s="191">
        <v>0</v>
      </c>
    </row>
    <row r="38" spans="1:3" x14ac:dyDescent="0.25">
      <c r="A38" s="273" t="s">
        <v>93</v>
      </c>
      <c r="B38" s="259" t="s">
        <v>600</v>
      </c>
      <c r="C38" s="191">
        <v>0</v>
      </c>
    </row>
    <row r="39" spans="1:3" x14ac:dyDescent="0.25">
      <c r="A39" s="273" t="s">
        <v>94</v>
      </c>
      <c r="B39" s="259" t="s">
        <v>601</v>
      </c>
      <c r="C39" s="191">
        <v>0</v>
      </c>
    </row>
    <row r="40" spans="1:3" x14ac:dyDescent="0.25">
      <c r="A40" s="273" t="s">
        <v>95</v>
      </c>
      <c r="B40" s="259" t="s">
        <v>602</v>
      </c>
      <c r="C40" s="191">
        <v>0</v>
      </c>
    </row>
    <row r="41" spans="1:3" ht="15.75" thickBot="1" x14ac:dyDescent="0.3">
      <c r="A41" s="273" t="s">
        <v>96</v>
      </c>
      <c r="B41" s="263" t="s">
        <v>75</v>
      </c>
      <c r="C41" s="198">
        <v>0</v>
      </c>
    </row>
    <row r="42" spans="1:3" ht="15.75" thickBot="1" x14ac:dyDescent="0.3">
      <c r="A42" s="273" t="s">
        <v>97</v>
      </c>
      <c r="B42" s="246" t="s">
        <v>17</v>
      </c>
      <c r="C42" s="66">
        <v>0</v>
      </c>
    </row>
    <row r="43" spans="1:3" ht="15.75" thickBot="1" x14ac:dyDescent="0.3">
      <c r="A43" s="273" t="s">
        <v>99</v>
      </c>
      <c r="B43" s="246" t="s">
        <v>207</v>
      </c>
      <c r="C43" s="66">
        <f>C44+C45+C63</f>
        <v>7614548</v>
      </c>
    </row>
    <row r="44" spans="1:3" ht="15.75" thickBot="1" x14ac:dyDescent="0.3">
      <c r="A44" s="273" t="s">
        <v>101</v>
      </c>
      <c r="B44" s="246" t="s">
        <v>21</v>
      </c>
      <c r="C44" s="66">
        <v>0</v>
      </c>
    </row>
    <row r="45" spans="1:3" ht="15.75" thickBot="1" x14ac:dyDescent="0.3">
      <c r="A45" s="273" t="s">
        <v>102</v>
      </c>
      <c r="B45" s="246" t="s">
        <v>25</v>
      </c>
      <c r="C45" s="66">
        <f>C46+C57</f>
        <v>7348021</v>
      </c>
    </row>
    <row r="46" spans="1:3" x14ac:dyDescent="0.25">
      <c r="A46" s="273" t="s">
        <v>104</v>
      </c>
      <c r="B46" s="247" t="s">
        <v>26</v>
      </c>
      <c r="C46" s="196">
        <f>C47+C48+C49+C50+C51+C52+C53+C54+C55+C56</f>
        <v>2828460</v>
      </c>
    </row>
    <row r="47" spans="1:3" s="148" customFormat="1" x14ac:dyDescent="0.25">
      <c r="A47" s="273" t="s">
        <v>105</v>
      </c>
      <c r="B47" s="254" t="s">
        <v>604</v>
      </c>
      <c r="C47" s="192">
        <v>22221</v>
      </c>
    </row>
    <row r="48" spans="1:3" s="148" customFormat="1" x14ac:dyDescent="0.25">
      <c r="A48" s="273" t="s">
        <v>106</v>
      </c>
      <c r="B48" s="254" t="s">
        <v>607</v>
      </c>
      <c r="C48" s="192">
        <v>43559</v>
      </c>
    </row>
    <row r="49" spans="1:3" s="148" customFormat="1" x14ac:dyDescent="0.25">
      <c r="A49" s="273" t="s">
        <v>108</v>
      </c>
      <c r="B49" s="254" t="s">
        <v>605</v>
      </c>
      <c r="C49" s="192">
        <v>147276</v>
      </c>
    </row>
    <row r="50" spans="1:3" s="148" customFormat="1" x14ac:dyDescent="0.25">
      <c r="A50" s="273" t="s">
        <v>110</v>
      </c>
      <c r="B50" s="254" t="s">
        <v>606</v>
      </c>
      <c r="C50" s="192">
        <v>28064</v>
      </c>
    </row>
    <row r="51" spans="1:3" s="148" customFormat="1" x14ac:dyDescent="0.25">
      <c r="A51" s="273" t="s">
        <v>112</v>
      </c>
      <c r="B51" s="254" t="s">
        <v>608</v>
      </c>
      <c r="C51" s="192">
        <v>609406</v>
      </c>
    </row>
    <row r="52" spans="1:3" s="148" customFormat="1" x14ac:dyDescent="0.25">
      <c r="A52" s="273" t="s">
        <v>113</v>
      </c>
      <c r="B52" s="254" t="s">
        <v>609</v>
      </c>
      <c r="C52" s="192">
        <v>7695</v>
      </c>
    </row>
    <row r="53" spans="1:3" s="148" customFormat="1" x14ac:dyDescent="0.25">
      <c r="A53" s="273" t="s">
        <v>115</v>
      </c>
      <c r="B53" s="254" t="s">
        <v>610</v>
      </c>
      <c r="C53" s="192">
        <v>434060</v>
      </c>
    </row>
    <row r="54" spans="1:3" s="148" customFormat="1" x14ac:dyDescent="0.25">
      <c r="A54" s="273" t="s">
        <v>117</v>
      </c>
      <c r="B54" s="254" t="s">
        <v>611</v>
      </c>
      <c r="C54" s="192">
        <v>1466179</v>
      </c>
    </row>
    <row r="55" spans="1:3" s="148" customFormat="1" x14ac:dyDescent="0.25">
      <c r="A55" s="273" t="s">
        <v>119</v>
      </c>
      <c r="B55" s="254" t="s">
        <v>612</v>
      </c>
      <c r="C55" s="192">
        <v>40000</v>
      </c>
    </row>
    <row r="56" spans="1:3" s="148" customFormat="1" x14ac:dyDescent="0.25">
      <c r="A56" s="273" t="s">
        <v>121</v>
      </c>
      <c r="B56" s="254" t="s">
        <v>613</v>
      </c>
      <c r="C56" s="192">
        <v>30000</v>
      </c>
    </row>
    <row r="57" spans="1:3" x14ac:dyDescent="0.25">
      <c r="A57" s="273" t="s">
        <v>123</v>
      </c>
      <c r="B57" s="249" t="s">
        <v>27</v>
      </c>
      <c r="C57" s="189">
        <f>C58+C59+C60+C61+C62</f>
        <v>4519561</v>
      </c>
    </row>
    <row r="58" spans="1:3" x14ac:dyDescent="0.25">
      <c r="A58" s="273" t="s">
        <v>124</v>
      </c>
      <c r="B58" s="255" t="s">
        <v>614</v>
      </c>
      <c r="C58" s="193">
        <v>3701399</v>
      </c>
    </row>
    <row r="59" spans="1:3" x14ac:dyDescent="0.25">
      <c r="A59" s="273" t="s">
        <v>125</v>
      </c>
      <c r="B59" s="255" t="s">
        <v>615</v>
      </c>
      <c r="C59" s="193">
        <v>19689</v>
      </c>
    </row>
    <row r="60" spans="1:3" s="146" customFormat="1" x14ac:dyDescent="0.25">
      <c r="A60" s="273" t="s">
        <v>126</v>
      </c>
      <c r="B60" s="255" t="s">
        <v>616</v>
      </c>
      <c r="C60" s="193">
        <v>4473</v>
      </c>
    </row>
    <row r="61" spans="1:3" s="146" customFormat="1" x14ac:dyDescent="0.25">
      <c r="A61" s="273" t="s">
        <v>127</v>
      </c>
      <c r="B61" s="255" t="s">
        <v>617</v>
      </c>
      <c r="C61" s="193">
        <v>22000</v>
      </c>
    </row>
    <row r="62" spans="1:3" s="146" customFormat="1" ht="15.75" thickBot="1" x14ac:dyDescent="0.3">
      <c r="A62" s="273" t="s">
        <v>128</v>
      </c>
      <c r="B62" s="264" t="s">
        <v>618</v>
      </c>
      <c r="C62" s="199">
        <v>772000</v>
      </c>
    </row>
    <row r="63" spans="1:3" ht="15.75" thickBot="1" x14ac:dyDescent="0.3">
      <c r="A63" s="273" t="s">
        <v>129</v>
      </c>
      <c r="B63" s="246" t="s">
        <v>28</v>
      </c>
      <c r="C63" s="66">
        <f>C64+C66</f>
        <v>266527</v>
      </c>
    </row>
    <row r="64" spans="1:3" x14ac:dyDescent="0.25">
      <c r="A64" s="273" t="s">
        <v>131</v>
      </c>
      <c r="B64" s="247" t="s">
        <v>206</v>
      </c>
      <c r="C64" s="196">
        <f>SUM(C65:C65)</f>
        <v>62415</v>
      </c>
    </row>
    <row r="65" spans="1:3" x14ac:dyDescent="0.25">
      <c r="A65" s="273" t="s">
        <v>132</v>
      </c>
      <c r="B65" s="254" t="s">
        <v>932</v>
      </c>
      <c r="C65" s="192">
        <v>62415</v>
      </c>
    </row>
    <row r="66" spans="1:3" x14ac:dyDescent="0.25">
      <c r="A66" s="273" t="s">
        <v>133</v>
      </c>
      <c r="B66" s="249" t="s">
        <v>30</v>
      </c>
      <c r="C66" s="189">
        <f>SUM(C67:C67)</f>
        <v>204112</v>
      </c>
    </row>
    <row r="67" spans="1:3" ht="15.75" thickBot="1" x14ac:dyDescent="0.3">
      <c r="A67" s="273" t="s">
        <v>134</v>
      </c>
      <c r="B67" s="258" t="s">
        <v>934</v>
      </c>
      <c r="C67" s="200">
        <v>204112</v>
      </c>
    </row>
    <row r="68" spans="1:3" ht="15.75" thickBot="1" x14ac:dyDescent="0.3">
      <c r="A68" s="273" t="s">
        <v>136</v>
      </c>
      <c r="B68" s="246" t="s">
        <v>208</v>
      </c>
      <c r="C68" s="66">
        <f>+C69+C70</f>
        <v>30912</v>
      </c>
    </row>
    <row r="69" spans="1:3" x14ac:dyDescent="0.25">
      <c r="A69" s="273" t="s">
        <v>138</v>
      </c>
      <c r="B69" s="253" t="s">
        <v>228</v>
      </c>
      <c r="C69" s="201"/>
    </row>
    <row r="70" spans="1:3" ht="15.75" thickBot="1" x14ac:dyDescent="0.3">
      <c r="A70" s="273" t="s">
        <v>140</v>
      </c>
      <c r="B70" s="258" t="s">
        <v>224</v>
      </c>
      <c r="C70" s="199">
        <v>30912</v>
      </c>
    </row>
    <row r="71" spans="1:3" ht="15.75" thickBot="1" x14ac:dyDescent="0.3">
      <c r="A71" s="273" t="s">
        <v>141</v>
      </c>
      <c r="B71" s="246" t="s">
        <v>0</v>
      </c>
      <c r="C71" s="66">
        <f>C13+C43+C68</f>
        <v>8714039</v>
      </c>
    </row>
    <row r="72" spans="1:3" ht="15.75" thickBot="1" x14ac:dyDescent="0.3">
      <c r="A72" s="273" t="s">
        <v>142</v>
      </c>
      <c r="B72" s="246" t="s">
        <v>34</v>
      </c>
      <c r="C72" s="66">
        <f>C73+C77</f>
        <v>3451657</v>
      </c>
    </row>
    <row r="73" spans="1:3" ht="15.75" thickBot="1" x14ac:dyDescent="0.3">
      <c r="A73" s="273" t="s">
        <v>144</v>
      </c>
      <c r="B73" s="246" t="s">
        <v>35</v>
      </c>
      <c r="C73" s="66">
        <v>3000000</v>
      </c>
    </row>
    <row r="74" spans="1:3" ht="15.75" thickBot="1" x14ac:dyDescent="0.3">
      <c r="A74" s="273" t="s">
        <v>145</v>
      </c>
      <c r="B74" s="115" t="s">
        <v>239</v>
      </c>
      <c r="C74" s="202">
        <v>0</v>
      </c>
    </row>
    <row r="75" spans="1:3" ht="15.75" thickBot="1" x14ac:dyDescent="0.3">
      <c r="A75" s="273" t="s">
        <v>147</v>
      </c>
      <c r="B75" s="246" t="s">
        <v>214</v>
      </c>
      <c r="C75" s="66">
        <f>SUM(C76)</f>
        <v>0</v>
      </c>
    </row>
    <row r="76" spans="1:3" ht="15.75" thickBot="1" x14ac:dyDescent="0.3">
      <c r="A76" s="273" t="s">
        <v>149</v>
      </c>
      <c r="B76" s="115" t="s">
        <v>215</v>
      </c>
      <c r="C76" s="204">
        <v>0</v>
      </c>
    </row>
    <row r="77" spans="1:3" ht="15.75" thickBot="1" x14ac:dyDescent="0.3">
      <c r="A77" s="273" t="s">
        <v>151</v>
      </c>
      <c r="B77" s="246" t="s">
        <v>36</v>
      </c>
      <c r="C77" s="66">
        <f>SUM(C78)</f>
        <v>451657</v>
      </c>
    </row>
    <row r="78" spans="1:3" ht="15.75" thickBot="1" x14ac:dyDescent="0.3">
      <c r="A78" s="273" t="s">
        <v>153</v>
      </c>
      <c r="B78" s="115" t="s">
        <v>4</v>
      </c>
      <c r="C78" s="204">
        <v>451657</v>
      </c>
    </row>
    <row r="79" spans="1:3" ht="15.75" thickBot="1" x14ac:dyDescent="0.3">
      <c r="A79" s="273" t="s">
        <v>154</v>
      </c>
      <c r="B79" s="246" t="s">
        <v>219</v>
      </c>
      <c r="C79" s="66">
        <f>SUM(C80)</f>
        <v>0</v>
      </c>
    </row>
    <row r="80" spans="1:3" ht="15.75" thickBot="1" x14ac:dyDescent="0.3">
      <c r="A80" s="273" t="s">
        <v>156</v>
      </c>
      <c r="B80" s="115" t="s">
        <v>210</v>
      </c>
      <c r="C80" s="204">
        <v>0</v>
      </c>
    </row>
    <row r="81" spans="1:3" ht="15.75" thickBot="1" x14ac:dyDescent="0.3">
      <c r="A81" s="273" t="s">
        <v>158</v>
      </c>
      <c r="B81" s="246" t="s">
        <v>39</v>
      </c>
      <c r="C81" s="66">
        <f>C82+C86</f>
        <v>4581402</v>
      </c>
    </row>
    <row r="82" spans="1:3" ht="15.75" thickBot="1" x14ac:dyDescent="0.3">
      <c r="A82" s="273" t="s">
        <v>160</v>
      </c>
      <c r="B82" s="246" t="s">
        <v>221</v>
      </c>
      <c r="C82" s="66">
        <f>SUM(C83:C85)</f>
        <v>0</v>
      </c>
    </row>
    <row r="83" spans="1:3" x14ac:dyDescent="0.25">
      <c r="A83" s="273" t="s">
        <v>162</v>
      </c>
      <c r="B83" s="253"/>
      <c r="C83" s="201"/>
    </row>
    <row r="84" spans="1:3" x14ac:dyDescent="0.25">
      <c r="A84" s="273" t="s">
        <v>164</v>
      </c>
      <c r="B84" s="254"/>
      <c r="C84" s="192"/>
    </row>
    <row r="85" spans="1:3" ht="15.75" thickBot="1" x14ac:dyDescent="0.3">
      <c r="A85" s="273" t="s">
        <v>166</v>
      </c>
      <c r="B85" s="258"/>
      <c r="C85" s="200"/>
    </row>
    <row r="86" spans="1:3" ht="15.75" thickBot="1" x14ac:dyDescent="0.3">
      <c r="A86" s="273" t="s">
        <v>168</v>
      </c>
      <c r="B86" s="246" t="s">
        <v>220</v>
      </c>
      <c r="C86" s="66">
        <f>C87+C88+C90+C92+C100</f>
        <v>4581402</v>
      </c>
    </row>
    <row r="87" spans="1:3" x14ac:dyDescent="0.25">
      <c r="A87" s="273" t="s">
        <v>170</v>
      </c>
      <c r="B87" s="247" t="s">
        <v>41</v>
      </c>
      <c r="C87" s="196">
        <v>0</v>
      </c>
    </row>
    <row r="88" spans="1:3" x14ac:dyDescent="0.25">
      <c r="A88" s="273" t="s">
        <v>172</v>
      </c>
      <c r="B88" s="249" t="s">
        <v>42</v>
      </c>
      <c r="C88" s="189">
        <f>SUM(C89)</f>
        <v>0</v>
      </c>
    </row>
    <row r="89" spans="1:3" x14ac:dyDescent="0.25">
      <c r="A89" s="273" t="s">
        <v>174</v>
      </c>
      <c r="B89" s="254"/>
      <c r="C89" s="192"/>
    </row>
    <row r="90" spans="1:3" x14ac:dyDescent="0.25">
      <c r="A90" s="273" t="s">
        <v>176</v>
      </c>
      <c r="B90" s="249" t="s">
        <v>44</v>
      </c>
      <c r="C90" s="189">
        <f>C91+C92+C93+C94+C95+C96+C97+C98+C99</f>
        <v>418432</v>
      </c>
    </row>
    <row r="91" spans="1:3" s="148" customFormat="1" x14ac:dyDescent="0.25">
      <c r="A91" s="273" t="s">
        <v>178</v>
      </c>
      <c r="B91" s="254" t="s">
        <v>620</v>
      </c>
      <c r="C91" s="192">
        <v>86927</v>
      </c>
    </row>
    <row r="92" spans="1:3" s="148" customFormat="1" x14ac:dyDescent="0.25">
      <c r="A92" s="273" t="s">
        <v>180</v>
      </c>
      <c r="B92" s="254" t="s">
        <v>621</v>
      </c>
      <c r="C92" s="192">
        <v>10</v>
      </c>
    </row>
    <row r="93" spans="1:3" s="148" customFormat="1" x14ac:dyDescent="0.25">
      <c r="A93" s="273" t="s">
        <v>181</v>
      </c>
      <c r="B93" s="254" t="s">
        <v>622</v>
      </c>
      <c r="C93" s="192">
        <v>10000</v>
      </c>
    </row>
    <row r="94" spans="1:3" s="148" customFormat="1" x14ac:dyDescent="0.25">
      <c r="A94" s="273" t="s">
        <v>182</v>
      </c>
      <c r="B94" s="254" t="s">
        <v>623</v>
      </c>
      <c r="C94" s="192">
        <v>125361</v>
      </c>
    </row>
    <row r="95" spans="1:3" s="148" customFormat="1" x14ac:dyDescent="0.25">
      <c r="A95" s="273" t="s">
        <v>184</v>
      </c>
      <c r="B95" s="254" t="s">
        <v>624</v>
      </c>
      <c r="C95" s="192">
        <v>27432</v>
      </c>
    </row>
    <row r="96" spans="1:3" s="148" customFormat="1" x14ac:dyDescent="0.25">
      <c r="A96" s="273" t="s">
        <v>185</v>
      </c>
      <c r="B96" s="254" t="s">
        <v>625</v>
      </c>
      <c r="C96" s="192">
        <v>25992</v>
      </c>
    </row>
    <row r="97" spans="1:3" s="148" customFormat="1" x14ac:dyDescent="0.25">
      <c r="A97" s="273" t="s">
        <v>186</v>
      </c>
      <c r="B97" s="254" t="s">
        <v>626</v>
      </c>
      <c r="C97" s="192">
        <v>99951</v>
      </c>
    </row>
    <row r="98" spans="1:3" s="148" customFormat="1" x14ac:dyDescent="0.25">
      <c r="A98" s="273" t="s">
        <v>187</v>
      </c>
      <c r="B98" s="254" t="s">
        <v>627</v>
      </c>
      <c r="C98" s="192">
        <v>35850</v>
      </c>
    </row>
    <row r="99" spans="1:3" s="148" customFormat="1" x14ac:dyDescent="0.25">
      <c r="A99" s="273" t="s">
        <v>189</v>
      </c>
      <c r="B99" s="254" t="s">
        <v>628</v>
      </c>
      <c r="C99" s="192">
        <v>6909</v>
      </c>
    </row>
    <row r="100" spans="1:3" x14ac:dyDescent="0.25">
      <c r="A100" s="273" t="s">
        <v>190</v>
      </c>
      <c r="B100" s="249" t="s">
        <v>46</v>
      </c>
      <c r="C100" s="189">
        <f>C101+C102+C103+C104+C105+C106</f>
        <v>4162960</v>
      </c>
    </row>
    <row r="101" spans="1:3" x14ac:dyDescent="0.25">
      <c r="A101" s="273" t="s">
        <v>192</v>
      </c>
      <c r="B101" s="255" t="s">
        <v>629</v>
      </c>
      <c r="C101" s="194">
        <v>510000</v>
      </c>
    </row>
    <row r="102" spans="1:3" x14ac:dyDescent="0.25">
      <c r="A102" s="273" t="s">
        <v>193</v>
      </c>
      <c r="B102" s="255" t="s">
        <v>630</v>
      </c>
      <c r="C102" s="194">
        <v>15000</v>
      </c>
    </row>
    <row r="103" spans="1:3" x14ac:dyDescent="0.25">
      <c r="A103" s="273" t="s">
        <v>194</v>
      </c>
      <c r="B103" s="255" t="s">
        <v>631</v>
      </c>
      <c r="C103" s="194">
        <v>649000</v>
      </c>
    </row>
    <row r="104" spans="1:3" x14ac:dyDescent="0.25">
      <c r="A104" s="273" t="s">
        <v>195</v>
      </c>
      <c r="B104" s="255" t="s">
        <v>632</v>
      </c>
      <c r="C104" s="194">
        <v>345000</v>
      </c>
    </row>
    <row r="105" spans="1:3" x14ac:dyDescent="0.25">
      <c r="A105" s="273" t="s">
        <v>196</v>
      </c>
      <c r="B105" s="255" t="s">
        <v>572</v>
      </c>
      <c r="C105" s="194">
        <v>291000</v>
      </c>
    </row>
    <row r="106" spans="1:3" s="150" customFormat="1" ht="15.75" thickBot="1" x14ac:dyDescent="0.3">
      <c r="A106" s="273" t="s">
        <v>197</v>
      </c>
      <c r="B106" s="264" t="s">
        <v>633</v>
      </c>
      <c r="C106" s="205">
        <v>2352960</v>
      </c>
    </row>
    <row r="107" spans="1:3" ht="15.75" thickBot="1" x14ac:dyDescent="0.3">
      <c r="A107" s="273" t="s">
        <v>977</v>
      </c>
      <c r="B107" s="246" t="s">
        <v>222</v>
      </c>
      <c r="C107" s="66">
        <f>SUM(C108:C110)</f>
        <v>680989</v>
      </c>
    </row>
    <row r="108" spans="1:3" x14ac:dyDescent="0.25">
      <c r="A108" s="273" t="s">
        <v>978</v>
      </c>
      <c r="B108" s="265" t="s">
        <v>227</v>
      </c>
      <c r="C108" s="203">
        <v>0</v>
      </c>
    </row>
    <row r="109" spans="1:3" x14ac:dyDescent="0.25">
      <c r="A109" s="273" t="s">
        <v>979</v>
      </c>
      <c r="B109" s="256" t="s">
        <v>49</v>
      </c>
      <c r="C109" s="193">
        <v>467101</v>
      </c>
    </row>
    <row r="110" spans="1:3" ht="15.75" thickBot="1" x14ac:dyDescent="0.3">
      <c r="A110" s="273" t="s">
        <v>980</v>
      </c>
      <c r="B110" s="257" t="s">
        <v>50</v>
      </c>
      <c r="C110" s="205">
        <v>213888</v>
      </c>
    </row>
    <row r="111" spans="1:3" ht="15.75" thickBot="1" x14ac:dyDescent="0.3">
      <c r="A111" s="274" t="s">
        <v>981</v>
      </c>
      <c r="B111" s="246" t="s">
        <v>51</v>
      </c>
      <c r="C111" s="66">
        <f>C72+C86+C107</f>
        <v>8714048</v>
      </c>
    </row>
    <row r="112" spans="1:3" x14ac:dyDescent="0.25">
      <c r="B112" s="172"/>
      <c r="C112" s="172"/>
    </row>
    <row r="113" spans="2:3" x14ac:dyDescent="0.25">
      <c r="B113" s="172"/>
      <c r="C113" s="172"/>
    </row>
    <row r="114" spans="2:3" x14ac:dyDescent="0.25">
      <c r="B114" s="159" t="s">
        <v>580</v>
      </c>
      <c r="C114" s="172"/>
    </row>
    <row r="115" spans="2:3" x14ac:dyDescent="0.25">
      <c r="B115" s="159"/>
      <c r="C115" s="173"/>
    </row>
    <row r="116" spans="2:3" x14ac:dyDescent="0.25">
      <c r="B116" s="159"/>
      <c r="C116" s="139"/>
    </row>
    <row r="117" spans="2:3" x14ac:dyDescent="0.25">
      <c r="B117" s="159"/>
      <c r="C117" s="206" t="s">
        <v>198</v>
      </c>
    </row>
    <row r="118" spans="2:3" x14ac:dyDescent="0.25">
      <c r="B118" s="159"/>
      <c r="C118" s="174" t="s">
        <v>199</v>
      </c>
    </row>
    <row r="119" spans="2:3" x14ac:dyDescent="0.25">
      <c r="B119" s="159"/>
      <c r="C119" s="173"/>
    </row>
    <row r="120" spans="2:3" x14ac:dyDescent="0.25">
      <c r="B120" s="159"/>
      <c r="C120" s="173"/>
    </row>
    <row r="121" spans="2:3" x14ac:dyDescent="0.25">
      <c r="B121" s="139"/>
      <c r="C121" s="139"/>
    </row>
    <row r="122" spans="2:3" x14ac:dyDescent="0.25">
      <c r="B122" s="139"/>
      <c r="C122" s="139"/>
    </row>
    <row r="123" spans="2:3" x14ac:dyDescent="0.25">
      <c r="B123" s="139"/>
      <c r="C123" s="139"/>
    </row>
    <row r="124" spans="2:3" x14ac:dyDescent="0.25">
      <c r="B124" s="139"/>
      <c r="C124" s="139"/>
    </row>
    <row r="125" spans="2:3" x14ac:dyDescent="0.25">
      <c r="B125" s="139"/>
      <c r="C125" s="139"/>
    </row>
    <row r="126" spans="2:3" x14ac:dyDescent="0.25">
      <c r="B126" s="139"/>
      <c r="C126" s="139"/>
    </row>
    <row r="127" spans="2:3" x14ac:dyDescent="0.25">
      <c r="B127" s="139"/>
      <c r="C127" s="139"/>
    </row>
    <row r="128" spans="2:3" x14ac:dyDescent="0.25">
      <c r="B128" s="139"/>
      <c r="C128" s="139"/>
    </row>
    <row r="129" spans="2:3" x14ac:dyDescent="0.25">
      <c r="B129" s="139"/>
      <c r="C129" s="139"/>
    </row>
    <row r="130" spans="2:3" x14ac:dyDescent="0.25">
      <c r="B130" s="139"/>
      <c r="C130" s="139"/>
    </row>
    <row r="131" spans="2:3" x14ac:dyDescent="0.25">
      <c r="B131" s="139"/>
      <c r="C131" s="139"/>
    </row>
    <row r="132" spans="2:3" x14ac:dyDescent="0.25">
      <c r="B132" s="139"/>
      <c r="C132" s="139"/>
    </row>
    <row r="133" spans="2:3" x14ac:dyDescent="0.25">
      <c r="B133" s="139"/>
      <c r="C133" s="139"/>
    </row>
    <row r="134" spans="2:3" x14ac:dyDescent="0.25">
      <c r="B134" s="139"/>
      <c r="C134" s="139"/>
    </row>
    <row r="135" spans="2:3" x14ac:dyDescent="0.25">
      <c r="B135" s="139"/>
      <c r="C135" s="139"/>
    </row>
    <row r="136" spans="2:3" x14ac:dyDescent="0.25">
      <c r="B136" s="139"/>
      <c r="C136" s="139"/>
    </row>
    <row r="137" spans="2:3" x14ac:dyDescent="0.25">
      <c r="B137" s="139"/>
      <c r="C137" s="139"/>
    </row>
    <row r="138" spans="2:3" x14ac:dyDescent="0.25">
      <c r="B138" s="139"/>
      <c r="C138" s="139"/>
    </row>
    <row r="139" spans="2:3" x14ac:dyDescent="0.25">
      <c r="B139" s="139"/>
      <c r="C139" s="139"/>
    </row>
    <row r="140" spans="2:3" x14ac:dyDescent="0.25">
      <c r="B140" s="139"/>
      <c r="C140" s="139"/>
    </row>
    <row r="141" spans="2:3" x14ac:dyDescent="0.25">
      <c r="B141" s="139"/>
      <c r="C141" s="139"/>
    </row>
    <row r="142" spans="2:3" x14ac:dyDescent="0.25">
      <c r="B142" s="139"/>
      <c r="C142" s="139"/>
    </row>
    <row r="143" spans="2:3" x14ac:dyDescent="0.25">
      <c r="B143" s="139"/>
      <c r="C143" s="139"/>
    </row>
    <row r="144" spans="2:3" x14ac:dyDescent="0.25">
      <c r="B144" s="139"/>
      <c r="C144" s="139"/>
    </row>
    <row r="145" spans="2:3" x14ac:dyDescent="0.25">
      <c r="B145" s="139"/>
      <c r="C145" s="139"/>
    </row>
    <row r="146" spans="2:3" x14ac:dyDescent="0.25">
      <c r="B146" s="139"/>
      <c r="C146" s="139"/>
    </row>
    <row r="147" spans="2:3" x14ac:dyDescent="0.25">
      <c r="B147" s="139"/>
      <c r="C147" s="139"/>
    </row>
    <row r="148" spans="2:3" x14ac:dyDescent="0.25">
      <c r="B148" s="139"/>
      <c r="C148" s="139"/>
    </row>
    <row r="149" spans="2:3" x14ac:dyDescent="0.25">
      <c r="B149" s="139"/>
      <c r="C149" s="139"/>
    </row>
    <row r="150" spans="2:3" x14ac:dyDescent="0.25">
      <c r="B150" s="139"/>
      <c r="C150" s="139"/>
    </row>
    <row r="151" spans="2:3" x14ac:dyDescent="0.25">
      <c r="B151" s="139"/>
      <c r="C151" s="139"/>
    </row>
    <row r="152" spans="2:3" x14ac:dyDescent="0.25">
      <c r="B152" s="139"/>
      <c r="C152" s="139"/>
    </row>
    <row r="153" spans="2:3" x14ac:dyDescent="0.25">
      <c r="B153" s="139"/>
      <c r="C153" s="139"/>
    </row>
    <row r="154" spans="2:3" x14ac:dyDescent="0.25">
      <c r="B154" s="139"/>
      <c r="C154" s="139"/>
    </row>
    <row r="155" spans="2:3" x14ac:dyDescent="0.25">
      <c r="B155" s="139"/>
      <c r="C155" s="139"/>
    </row>
    <row r="156" spans="2:3" x14ac:dyDescent="0.25">
      <c r="B156" s="139"/>
      <c r="C156" s="139"/>
    </row>
    <row r="157" spans="2:3" x14ac:dyDescent="0.25">
      <c r="B157" s="139"/>
      <c r="C157" s="139"/>
    </row>
    <row r="158" spans="2:3" x14ac:dyDescent="0.25">
      <c r="B158" s="139"/>
      <c r="C158" s="139"/>
    </row>
    <row r="159" spans="2:3" x14ac:dyDescent="0.25">
      <c r="B159" s="139"/>
      <c r="C159" s="139"/>
    </row>
    <row r="160" spans="2:3" x14ac:dyDescent="0.25">
      <c r="B160" s="139"/>
      <c r="C160" s="139"/>
    </row>
    <row r="161" spans="2:3" x14ac:dyDescent="0.25">
      <c r="B161" s="139"/>
      <c r="C161" s="139"/>
    </row>
    <row r="162" spans="2:3" x14ac:dyDescent="0.25">
      <c r="B162" s="139"/>
      <c r="C162" s="139"/>
    </row>
    <row r="163" spans="2:3" x14ac:dyDescent="0.25">
      <c r="B163" s="139"/>
      <c r="C163" s="139"/>
    </row>
    <row r="164" spans="2:3" x14ac:dyDescent="0.25">
      <c r="B164" s="139"/>
      <c r="C164" s="139"/>
    </row>
    <row r="165" spans="2:3" x14ac:dyDescent="0.25">
      <c r="B165" s="139"/>
      <c r="C165" s="139"/>
    </row>
    <row r="166" spans="2:3" x14ac:dyDescent="0.25">
      <c r="B166" s="139"/>
      <c r="C166" s="139"/>
    </row>
    <row r="167" spans="2:3" x14ac:dyDescent="0.25">
      <c r="B167" s="139"/>
      <c r="C167" s="139"/>
    </row>
    <row r="168" spans="2:3" x14ac:dyDescent="0.25">
      <c r="B168" s="139"/>
      <c r="C168" s="139"/>
    </row>
    <row r="169" spans="2:3" x14ac:dyDescent="0.25">
      <c r="B169" s="139"/>
      <c r="C169" s="139"/>
    </row>
    <row r="170" spans="2:3" x14ac:dyDescent="0.25">
      <c r="B170" s="139"/>
      <c r="C170" s="139"/>
    </row>
    <row r="171" spans="2:3" x14ac:dyDescent="0.25">
      <c r="B171" s="139"/>
      <c r="C171" s="139"/>
    </row>
    <row r="172" spans="2:3" x14ac:dyDescent="0.25">
      <c r="B172" s="139"/>
      <c r="C172" s="139"/>
    </row>
    <row r="173" spans="2:3" x14ac:dyDescent="0.25">
      <c r="B173" s="139"/>
      <c r="C173" s="139"/>
    </row>
  </sheetData>
  <mergeCells count="4">
    <mergeCell ref="B11:F11"/>
    <mergeCell ref="B5:C5"/>
    <mergeCell ref="B9:F9"/>
    <mergeCell ref="B10:F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11"/>
  <sheetViews>
    <sheetView zoomScaleNormal="100" workbookViewId="0">
      <selection activeCell="G17" sqref="G17"/>
    </sheetView>
  </sheetViews>
  <sheetFormatPr defaultRowHeight="14.25" x14ac:dyDescent="0.2"/>
  <cols>
    <col min="1" max="1" width="9.140625" style="3"/>
    <col min="2" max="2" width="57.5703125" style="9" customWidth="1"/>
    <col min="3" max="3" width="44.5703125" style="9" customWidth="1"/>
    <col min="4" max="16384" width="9.140625" style="3"/>
  </cols>
  <sheetData>
    <row r="1" spans="1:3" x14ac:dyDescent="0.2">
      <c r="B1" s="228"/>
      <c r="C1" s="228"/>
    </row>
    <row r="2" spans="1:3" x14ac:dyDescent="0.2">
      <c r="B2" s="228"/>
      <c r="C2" s="228"/>
    </row>
    <row r="3" spans="1:3" x14ac:dyDescent="0.2">
      <c r="B3" s="228"/>
      <c r="C3" s="228"/>
    </row>
    <row r="4" spans="1:3" s="208" customFormat="1" x14ac:dyDescent="0.2">
      <c r="B4" s="145"/>
      <c r="C4" s="207"/>
    </row>
    <row r="5" spans="1:3" s="208" customFormat="1" ht="13.5" customHeight="1" x14ac:dyDescent="0.2">
      <c r="B5" s="145"/>
      <c r="C5" s="207"/>
    </row>
    <row r="6" spans="1:3" s="215" customFormat="1" ht="15.75" x14ac:dyDescent="0.25">
      <c r="B6" s="244" t="s">
        <v>966</v>
      </c>
      <c r="C6" s="244"/>
    </row>
    <row r="7" spans="1:3" s="215" customFormat="1" ht="15.75" x14ac:dyDescent="0.25">
      <c r="B7" s="244" t="s">
        <v>967</v>
      </c>
      <c r="C7" s="244"/>
    </row>
    <row r="8" spans="1:3" s="208" customFormat="1" ht="18.75" thickBot="1" x14ac:dyDescent="0.3">
      <c r="B8" s="286" t="s">
        <v>235</v>
      </c>
      <c r="C8" s="286"/>
    </row>
    <row r="9" spans="1:3" ht="15" thickBot="1" x14ac:dyDescent="0.25">
      <c r="A9" s="272" t="s">
        <v>3</v>
      </c>
      <c r="B9" s="245" t="s">
        <v>1</v>
      </c>
      <c r="C9" s="117" t="s">
        <v>5</v>
      </c>
    </row>
    <row r="10" spans="1:3" s="7" customFormat="1" ht="13.5" thickBot="1" x14ac:dyDescent="0.25">
      <c r="A10" s="271" t="s">
        <v>968</v>
      </c>
      <c r="B10" s="246" t="s">
        <v>52</v>
      </c>
      <c r="C10" s="66">
        <f>C11+C20</f>
        <v>89943638</v>
      </c>
    </row>
    <row r="11" spans="1:3" x14ac:dyDescent="0.2">
      <c r="A11" s="269" t="s">
        <v>969</v>
      </c>
      <c r="B11" s="247" t="s">
        <v>203</v>
      </c>
      <c r="C11" s="68">
        <f>C12+C13</f>
        <v>19616</v>
      </c>
    </row>
    <row r="12" spans="1:3" ht="15" x14ac:dyDescent="0.25">
      <c r="A12" s="269" t="s">
        <v>970</v>
      </c>
      <c r="B12" s="248" t="s">
        <v>635</v>
      </c>
      <c r="C12" s="147">
        <v>9808</v>
      </c>
    </row>
    <row r="13" spans="1:3" ht="15" x14ac:dyDescent="0.25">
      <c r="A13" s="269" t="s">
        <v>971</v>
      </c>
      <c r="B13" s="248" t="s">
        <v>636</v>
      </c>
      <c r="C13" s="147">
        <v>9808</v>
      </c>
    </row>
    <row r="14" spans="1:3" ht="15" x14ac:dyDescent="0.25">
      <c r="A14" s="269" t="s">
        <v>972</v>
      </c>
      <c r="B14" s="259" t="s">
        <v>261</v>
      </c>
      <c r="C14" s="147">
        <v>0</v>
      </c>
    </row>
    <row r="15" spans="1:3" ht="15" x14ac:dyDescent="0.25">
      <c r="A15" s="269" t="s">
        <v>973</v>
      </c>
      <c r="B15" s="259" t="s">
        <v>262</v>
      </c>
      <c r="C15" s="147">
        <v>0</v>
      </c>
    </row>
    <row r="16" spans="1:3" ht="15" x14ac:dyDescent="0.25">
      <c r="A16" s="269" t="s">
        <v>974</v>
      </c>
      <c r="B16" s="259" t="s">
        <v>263</v>
      </c>
      <c r="C16" s="147">
        <v>0</v>
      </c>
    </row>
    <row r="17" spans="1:3" ht="15" x14ac:dyDescent="0.25">
      <c r="A17" s="269" t="s">
        <v>975</v>
      </c>
      <c r="B17" s="259" t="s">
        <v>264</v>
      </c>
      <c r="C17" s="147">
        <v>0</v>
      </c>
    </row>
    <row r="18" spans="1:3" ht="15" x14ac:dyDescent="0.25">
      <c r="A18" s="269" t="s">
        <v>976</v>
      </c>
      <c r="B18" s="259" t="s">
        <v>265</v>
      </c>
      <c r="C18" s="147">
        <v>0</v>
      </c>
    </row>
    <row r="19" spans="1:3" ht="15" x14ac:dyDescent="0.25">
      <c r="A19" s="269" t="s">
        <v>68</v>
      </c>
      <c r="B19" s="259" t="s">
        <v>266</v>
      </c>
      <c r="C19" s="147">
        <v>0</v>
      </c>
    </row>
    <row r="20" spans="1:3" x14ac:dyDescent="0.2">
      <c r="A20" s="269" t="s">
        <v>69</v>
      </c>
      <c r="B20" s="249" t="s">
        <v>13</v>
      </c>
      <c r="C20" s="41">
        <f>C21+C35+C199+C520</f>
        <v>89924022</v>
      </c>
    </row>
    <row r="21" spans="1:3" x14ac:dyDescent="0.2">
      <c r="A21" s="269" t="s">
        <v>70</v>
      </c>
      <c r="B21" s="249" t="s">
        <v>14</v>
      </c>
      <c r="C21" s="41">
        <f>C22+C23+C24+C25+C26+C27+C28+C29+C30+C31+C32+C33+C34</f>
        <v>42308960</v>
      </c>
    </row>
    <row r="22" spans="1:3" ht="15" x14ac:dyDescent="0.25">
      <c r="A22" s="269" t="s">
        <v>71</v>
      </c>
      <c r="B22" s="248" t="s">
        <v>637</v>
      </c>
      <c r="C22" s="147">
        <v>2600074</v>
      </c>
    </row>
    <row r="23" spans="1:3" ht="15" x14ac:dyDescent="0.25">
      <c r="A23" s="269" t="s">
        <v>72</v>
      </c>
      <c r="B23" s="248" t="s">
        <v>638</v>
      </c>
      <c r="C23" s="147">
        <v>329058</v>
      </c>
    </row>
    <row r="24" spans="1:3" ht="15" x14ac:dyDescent="0.25">
      <c r="A24" s="269" t="s">
        <v>74</v>
      </c>
      <c r="B24" s="259" t="s">
        <v>269</v>
      </c>
      <c r="C24" s="147">
        <v>283924</v>
      </c>
    </row>
    <row r="25" spans="1:3" ht="15" x14ac:dyDescent="0.25">
      <c r="A25" s="269" t="s">
        <v>76</v>
      </c>
      <c r="B25" s="259" t="s">
        <v>270</v>
      </c>
      <c r="C25" s="147">
        <v>469182</v>
      </c>
    </row>
    <row r="26" spans="1:3" ht="15" x14ac:dyDescent="0.25">
      <c r="A26" s="269" t="s">
        <v>78</v>
      </c>
      <c r="B26" s="259" t="s">
        <v>271</v>
      </c>
      <c r="C26" s="147">
        <v>2301096</v>
      </c>
    </row>
    <row r="27" spans="1:3" ht="15" x14ac:dyDescent="0.25">
      <c r="A27" s="269" t="s">
        <v>80</v>
      </c>
      <c r="B27" s="259" t="s">
        <v>272</v>
      </c>
      <c r="C27" s="147">
        <v>16089268</v>
      </c>
    </row>
    <row r="28" spans="1:3" ht="15" x14ac:dyDescent="0.25">
      <c r="A28" s="269" t="s">
        <v>81</v>
      </c>
      <c r="B28" s="259" t="s">
        <v>273</v>
      </c>
      <c r="C28" s="147">
        <v>9381041</v>
      </c>
    </row>
    <row r="29" spans="1:3" ht="15" x14ac:dyDescent="0.25">
      <c r="A29" s="269" t="s">
        <v>82</v>
      </c>
      <c r="B29" s="259" t="s">
        <v>274</v>
      </c>
      <c r="C29" s="147">
        <v>2878557</v>
      </c>
    </row>
    <row r="30" spans="1:3" ht="15" x14ac:dyDescent="0.25">
      <c r="A30" s="269" t="s">
        <v>84</v>
      </c>
      <c r="B30" s="259" t="s">
        <v>275</v>
      </c>
      <c r="C30" s="147">
        <v>383770</v>
      </c>
    </row>
    <row r="31" spans="1:3" ht="15" x14ac:dyDescent="0.25">
      <c r="A31" s="269" t="s">
        <v>85</v>
      </c>
      <c r="B31" s="259" t="s">
        <v>276</v>
      </c>
      <c r="C31" s="147">
        <v>3972824</v>
      </c>
    </row>
    <row r="32" spans="1:3" ht="15" x14ac:dyDescent="0.25">
      <c r="A32" s="269" t="s">
        <v>87</v>
      </c>
      <c r="B32" s="259" t="s">
        <v>277</v>
      </c>
      <c r="C32" s="147">
        <v>2562350</v>
      </c>
    </row>
    <row r="33" spans="1:4" ht="15" x14ac:dyDescent="0.25">
      <c r="A33" s="269" t="s">
        <v>89</v>
      </c>
      <c r="B33" s="259" t="s">
        <v>278</v>
      </c>
      <c r="C33" s="147">
        <v>203125</v>
      </c>
    </row>
    <row r="34" spans="1:4" ht="15" x14ac:dyDescent="0.25">
      <c r="A34" s="269" t="s">
        <v>91</v>
      </c>
      <c r="B34" s="259" t="s">
        <v>603</v>
      </c>
      <c r="C34" s="191">
        <v>854691</v>
      </c>
    </row>
    <row r="35" spans="1:4" x14ac:dyDescent="0.2">
      <c r="A35" s="269" t="s">
        <v>93</v>
      </c>
      <c r="B35" s="249" t="s">
        <v>204</v>
      </c>
      <c r="C35" s="41">
        <f>C36+C37+C38+C39+C40+C41+C42+C43+C44+C45+C46+C47+C48+C49+C50+C51+C52+C53+C54+C55+C56+C57+C58+C59+C60+C61+C62+C63+C64+C65+C66+C67+C68+C69+C70+C71+C72+C73+C74+C75+C76+C77+C78+C79+C80+C86+C89+C90+C93+C99+C106+C107+C108+C111+C112+C113+C114+C125+C127+C130+C132+C138+C152+C154+C158+C159+C162+C163+C164+C165+C179+C182+C183+C185+C186+C192+C196+C197+C198</f>
        <v>36979288</v>
      </c>
    </row>
    <row r="36" spans="1:4" ht="15" x14ac:dyDescent="0.25">
      <c r="A36" s="269" t="s">
        <v>94</v>
      </c>
      <c r="B36" s="248" t="s">
        <v>639</v>
      </c>
      <c r="C36" s="154">
        <v>365258</v>
      </c>
    </row>
    <row r="37" spans="1:4" ht="15" x14ac:dyDescent="0.25">
      <c r="A37" s="269" t="s">
        <v>95</v>
      </c>
      <c r="B37" s="248" t="s">
        <v>640</v>
      </c>
      <c r="C37" s="154">
        <v>1169342</v>
      </c>
    </row>
    <row r="38" spans="1:4" ht="15" x14ac:dyDescent="0.25">
      <c r="A38" s="269" t="s">
        <v>96</v>
      </c>
      <c r="B38" s="248" t="s">
        <v>641</v>
      </c>
      <c r="C38" s="154">
        <v>415085</v>
      </c>
      <c r="D38" s="2"/>
    </row>
    <row r="39" spans="1:4" ht="15" x14ac:dyDescent="0.25">
      <c r="A39" s="269" t="s">
        <v>97</v>
      </c>
      <c r="B39" s="248" t="s">
        <v>642</v>
      </c>
      <c r="C39" s="154">
        <v>744864</v>
      </c>
    </row>
    <row r="40" spans="1:4" ht="15" x14ac:dyDescent="0.25">
      <c r="A40" s="269" t="s">
        <v>99</v>
      </c>
      <c r="B40" s="248" t="s">
        <v>643</v>
      </c>
      <c r="C40" s="154">
        <v>1595091</v>
      </c>
    </row>
    <row r="41" spans="1:4" ht="15" x14ac:dyDescent="0.25">
      <c r="A41" s="269" t="s">
        <v>101</v>
      </c>
      <c r="B41" s="248" t="s">
        <v>644</v>
      </c>
      <c r="C41" s="154">
        <v>103474</v>
      </c>
    </row>
    <row r="42" spans="1:4" ht="15" x14ac:dyDescent="0.25">
      <c r="A42" s="269" t="s">
        <v>102</v>
      </c>
      <c r="B42" s="248" t="s">
        <v>645</v>
      </c>
      <c r="C42" s="154">
        <v>68983</v>
      </c>
    </row>
    <row r="43" spans="1:4" ht="15" x14ac:dyDescent="0.25">
      <c r="A43" s="269" t="s">
        <v>104</v>
      </c>
      <c r="B43" s="248" t="s">
        <v>646</v>
      </c>
      <c r="C43" s="154">
        <v>103474</v>
      </c>
    </row>
    <row r="44" spans="1:4" s="105" customFormat="1" ht="15" x14ac:dyDescent="0.25">
      <c r="A44" s="269" t="s">
        <v>105</v>
      </c>
      <c r="B44" s="248" t="s">
        <v>647</v>
      </c>
      <c r="C44" s="154">
        <v>276912</v>
      </c>
    </row>
    <row r="45" spans="1:4" ht="15" x14ac:dyDescent="0.25">
      <c r="A45" s="269" t="s">
        <v>106</v>
      </c>
      <c r="B45" s="248" t="s">
        <v>648</v>
      </c>
      <c r="C45" s="154">
        <v>178454</v>
      </c>
    </row>
    <row r="46" spans="1:4" ht="15" x14ac:dyDescent="0.25">
      <c r="A46" s="269" t="s">
        <v>108</v>
      </c>
      <c r="B46" s="248" t="s">
        <v>649</v>
      </c>
      <c r="C46" s="154">
        <v>568198</v>
      </c>
    </row>
    <row r="47" spans="1:4" ht="15" x14ac:dyDescent="0.25">
      <c r="A47" s="269" t="s">
        <v>110</v>
      </c>
      <c r="B47" s="248" t="s">
        <v>650</v>
      </c>
      <c r="C47" s="154">
        <v>376056</v>
      </c>
    </row>
    <row r="48" spans="1:4" ht="15" x14ac:dyDescent="0.25">
      <c r="A48" s="269" t="s">
        <v>112</v>
      </c>
      <c r="B48" s="248" t="s">
        <v>651</v>
      </c>
      <c r="C48" s="154">
        <v>666701</v>
      </c>
    </row>
    <row r="49" spans="1:4" ht="15" x14ac:dyDescent="0.25">
      <c r="A49" s="269" t="s">
        <v>113</v>
      </c>
      <c r="B49" s="248" t="s">
        <v>652</v>
      </c>
      <c r="C49" s="154">
        <v>515140</v>
      </c>
    </row>
    <row r="50" spans="1:4" ht="15" x14ac:dyDescent="0.25">
      <c r="A50" s="269" t="s">
        <v>115</v>
      </c>
      <c r="B50" s="248" t="s">
        <v>653</v>
      </c>
      <c r="C50" s="154">
        <v>205806</v>
      </c>
    </row>
    <row r="51" spans="1:4" ht="15" x14ac:dyDescent="0.25">
      <c r="A51" s="269" t="s">
        <v>117</v>
      </c>
      <c r="B51" s="248" t="s">
        <v>654</v>
      </c>
      <c r="C51" s="154">
        <v>533982</v>
      </c>
    </row>
    <row r="52" spans="1:4" ht="15" x14ac:dyDescent="0.25">
      <c r="A52" s="269" t="s">
        <v>119</v>
      </c>
      <c r="B52" s="248" t="s">
        <v>655</v>
      </c>
      <c r="C52" s="154">
        <v>237590</v>
      </c>
    </row>
    <row r="53" spans="1:4" ht="15" x14ac:dyDescent="0.25">
      <c r="A53" s="269" t="s">
        <v>121</v>
      </c>
      <c r="B53" s="248" t="s">
        <v>656</v>
      </c>
      <c r="C53" s="154">
        <v>2030211</v>
      </c>
      <c r="D53" s="2"/>
    </row>
    <row r="54" spans="1:4" ht="15" x14ac:dyDescent="0.25">
      <c r="A54" s="269" t="s">
        <v>123</v>
      </c>
      <c r="B54" s="248" t="s">
        <v>657</v>
      </c>
      <c r="C54" s="154">
        <v>1635416</v>
      </c>
    </row>
    <row r="55" spans="1:4" ht="15" x14ac:dyDescent="0.25">
      <c r="A55" s="269" t="s">
        <v>124</v>
      </c>
      <c r="B55" s="248" t="s">
        <v>658</v>
      </c>
      <c r="C55" s="154">
        <v>8033981</v>
      </c>
    </row>
    <row r="56" spans="1:4" ht="15" x14ac:dyDescent="0.25">
      <c r="A56" s="269" t="s">
        <v>125</v>
      </c>
      <c r="B56" s="248" t="s">
        <v>659</v>
      </c>
      <c r="C56" s="154">
        <v>1887785</v>
      </c>
    </row>
    <row r="57" spans="1:4" ht="15" x14ac:dyDescent="0.25">
      <c r="A57" s="269" t="s">
        <v>126</v>
      </c>
      <c r="B57" s="248" t="s">
        <v>660</v>
      </c>
      <c r="C57" s="154">
        <v>972503</v>
      </c>
    </row>
    <row r="58" spans="1:4" ht="15" x14ac:dyDescent="0.25">
      <c r="A58" s="269" t="s">
        <v>127</v>
      </c>
      <c r="B58" s="248" t="s">
        <v>661</v>
      </c>
      <c r="C58" s="154">
        <v>35137</v>
      </c>
    </row>
    <row r="59" spans="1:4" ht="15" x14ac:dyDescent="0.25">
      <c r="A59" s="269" t="s">
        <v>128</v>
      </c>
      <c r="B59" s="248" t="s">
        <v>662</v>
      </c>
      <c r="C59" s="154">
        <v>747157</v>
      </c>
    </row>
    <row r="60" spans="1:4" ht="15" x14ac:dyDescent="0.25">
      <c r="A60" s="269" t="s">
        <v>129</v>
      </c>
      <c r="B60" s="248" t="s">
        <v>663</v>
      </c>
      <c r="C60" s="154">
        <v>612803</v>
      </c>
    </row>
    <row r="61" spans="1:4" ht="15" x14ac:dyDescent="0.25">
      <c r="A61" s="269" t="s">
        <v>131</v>
      </c>
      <c r="B61" s="248" t="s">
        <v>664</v>
      </c>
      <c r="C61" s="154">
        <v>695092</v>
      </c>
    </row>
    <row r="62" spans="1:4" ht="15" x14ac:dyDescent="0.25">
      <c r="A62" s="269" t="s">
        <v>132</v>
      </c>
      <c r="B62" s="248" t="s">
        <v>665</v>
      </c>
      <c r="C62" s="154">
        <v>811242</v>
      </c>
    </row>
    <row r="63" spans="1:4" ht="15" x14ac:dyDescent="0.25">
      <c r="A63" s="269" t="s">
        <v>133</v>
      </c>
      <c r="B63" s="259" t="s">
        <v>279</v>
      </c>
      <c r="C63" s="147">
        <v>0</v>
      </c>
    </row>
    <row r="64" spans="1:4" ht="15" x14ac:dyDescent="0.25">
      <c r="A64" s="269" t="s">
        <v>134</v>
      </c>
      <c r="B64" s="259" t="s">
        <v>280</v>
      </c>
      <c r="C64" s="147">
        <v>0</v>
      </c>
    </row>
    <row r="65" spans="1:3" ht="15" x14ac:dyDescent="0.25">
      <c r="A65" s="269" t="s">
        <v>136</v>
      </c>
      <c r="B65" s="259" t="s">
        <v>281</v>
      </c>
      <c r="C65" s="147">
        <v>0</v>
      </c>
    </row>
    <row r="66" spans="1:3" ht="15" x14ac:dyDescent="0.25">
      <c r="A66" s="269" t="s">
        <v>138</v>
      </c>
      <c r="B66" s="259" t="s">
        <v>282</v>
      </c>
      <c r="C66" s="147">
        <v>0</v>
      </c>
    </row>
    <row r="67" spans="1:3" ht="15" x14ac:dyDescent="0.25">
      <c r="A67" s="269" t="s">
        <v>140</v>
      </c>
      <c r="B67" s="259" t="s">
        <v>283</v>
      </c>
      <c r="C67" s="147">
        <v>0</v>
      </c>
    </row>
    <row r="68" spans="1:3" ht="15" x14ac:dyDescent="0.25">
      <c r="A68" s="269" t="s">
        <v>141</v>
      </c>
      <c r="B68" s="259" t="s">
        <v>284</v>
      </c>
      <c r="C68" s="147">
        <v>0</v>
      </c>
    </row>
    <row r="69" spans="1:3" ht="15" x14ac:dyDescent="0.25">
      <c r="A69" s="269" t="s">
        <v>142</v>
      </c>
      <c r="B69" s="259" t="s">
        <v>285</v>
      </c>
      <c r="C69" s="147">
        <v>0</v>
      </c>
    </row>
    <row r="70" spans="1:3" ht="15" x14ac:dyDescent="0.25">
      <c r="A70" s="269" t="s">
        <v>144</v>
      </c>
      <c r="B70" s="259" t="s">
        <v>286</v>
      </c>
      <c r="C70" s="147">
        <v>16074</v>
      </c>
    </row>
    <row r="71" spans="1:3" ht="15" x14ac:dyDescent="0.25">
      <c r="A71" s="269" t="s">
        <v>145</v>
      </c>
      <c r="B71" s="259" t="s">
        <v>287</v>
      </c>
      <c r="C71" s="147">
        <v>26825</v>
      </c>
    </row>
    <row r="72" spans="1:3" ht="15" x14ac:dyDescent="0.25">
      <c r="A72" s="269" t="s">
        <v>147</v>
      </c>
      <c r="B72" s="259" t="s">
        <v>288</v>
      </c>
      <c r="C72" s="147">
        <v>0</v>
      </c>
    </row>
    <row r="73" spans="1:3" ht="15" x14ac:dyDescent="0.25">
      <c r="A73" s="269" t="s">
        <v>149</v>
      </c>
      <c r="B73" s="259" t="s">
        <v>289</v>
      </c>
      <c r="C73" s="147">
        <v>0</v>
      </c>
    </row>
    <row r="74" spans="1:3" ht="15" x14ac:dyDescent="0.25">
      <c r="A74" s="269" t="s">
        <v>151</v>
      </c>
      <c r="B74" s="259" t="s">
        <v>290</v>
      </c>
      <c r="C74" s="147">
        <v>0</v>
      </c>
    </row>
    <row r="75" spans="1:3" ht="15" x14ac:dyDescent="0.25">
      <c r="A75" s="269" t="s">
        <v>153</v>
      </c>
      <c r="B75" s="259" t="s">
        <v>291</v>
      </c>
      <c r="C75" s="147">
        <v>0</v>
      </c>
    </row>
    <row r="76" spans="1:3" ht="15" x14ac:dyDescent="0.25">
      <c r="A76" s="269" t="s">
        <v>154</v>
      </c>
      <c r="B76" s="259" t="s">
        <v>292</v>
      </c>
      <c r="C76" s="147">
        <v>0</v>
      </c>
    </row>
    <row r="77" spans="1:3" ht="15" x14ac:dyDescent="0.25">
      <c r="A77" s="269" t="s">
        <v>156</v>
      </c>
      <c r="B77" s="259" t="s">
        <v>293</v>
      </c>
      <c r="C77" s="147">
        <v>209617</v>
      </c>
    </row>
    <row r="78" spans="1:3" ht="15" x14ac:dyDescent="0.25">
      <c r="A78" s="269" t="s">
        <v>158</v>
      </c>
      <c r="B78" s="259" t="s">
        <v>294</v>
      </c>
      <c r="C78" s="147">
        <v>0</v>
      </c>
    </row>
    <row r="79" spans="1:3" ht="15" x14ac:dyDescent="0.25">
      <c r="A79" s="269" t="s">
        <v>160</v>
      </c>
      <c r="B79" s="259" t="s">
        <v>295</v>
      </c>
      <c r="C79" s="147">
        <v>0</v>
      </c>
    </row>
    <row r="80" spans="1:3" ht="15" x14ac:dyDescent="0.25">
      <c r="A80" s="269" t="s">
        <v>162</v>
      </c>
      <c r="B80" s="259" t="s">
        <v>296</v>
      </c>
      <c r="C80" s="147">
        <v>30000</v>
      </c>
    </row>
    <row r="81" spans="1:3" ht="15" x14ac:dyDescent="0.25">
      <c r="A81" s="269" t="s">
        <v>164</v>
      </c>
      <c r="B81" s="259" t="s">
        <v>297</v>
      </c>
      <c r="C81" s="147">
        <v>0</v>
      </c>
    </row>
    <row r="82" spans="1:3" ht="15" x14ac:dyDescent="0.25">
      <c r="A82" s="269" t="s">
        <v>166</v>
      </c>
      <c r="B82" s="259" t="s">
        <v>298</v>
      </c>
      <c r="C82" s="147">
        <v>0</v>
      </c>
    </row>
    <row r="83" spans="1:3" ht="15" x14ac:dyDescent="0.25">
      <c r="A83" s="269" t="s">
        <v>168</v>
      </c>
      <c r="B83" s="259" t="s">
        <v>299</v>
      </c>
      <c r="C83" s="147">
        <v>0</v>
      </c>
    </row>
    <row r="84" spans="1:3" ht="15" x14ac:dyDescent="0.25">
      <c r="A84" s="269" t="s">
        <v>170</v>
      </c>
      <c r="B84" s="259" t="s">
        <v>300</v>
      </c>
      <c r="C84" s="147">
        <v>0</v>
      </c>
    </row>
    <row r="85" spans="1:3" ht="15" x14ac:dyDescent="0.25">
      <c r="A85" s="269" t="s">
        <v>172</v>
      </c>
      <c r="B85" s="259" t="s">
        <v>301</v>
      </c>
      <c r="C85" s="147">
        <v>0</v>
      </c>
    </row>
    <row r="86" spans="1:3" ht="15" x14ac:dyDescent="0.25">
      <c r="A86" s="269" t="s">
        <v>174</v>
      </c>
      <c r="B86" s="259" t="s">
        <v>302</v>
      </c>
      <c r="C86" s="147">
        <v>36927</v>
      </c>
    </row>
    <row r="87" spans="1:3" ht="15" x14ac:dyDescent="0.25">
      <c r="A87" s="269" t="s">
        <v>176</v>
      </c>
      <c r="B87" s="259" t="s">
        <v>303</v>
      </c>
      <c r="C87" s="147">
        <v>0</v>
      </c>
    </row>
    <row r="88" spans="1:3" ht="15" x14ac:dyDescent="0.25">
      <c r="A88" s="269" t="s">
        <v>178</v>
      </c>
      <c r="B88" s="259" t="s">
        <v>304</v>
      </c>
      <c r="C88" s="147">
        <v>0</v>
      </c>
    </row>
    <row r="89" spans="1:3" ht="15" x14ac:dyDescent="0.25">
      <c r="A89" s="269" t="s">
        <v>180</v>
      </c>
      <c r="B89" s="259" t="s">
        <v>305</v>
      </c>
      <c r="C89" s="147">
        <v>25763</v>
      </c>
    </row>
    <row r="90" spans="1:3" ht="15" x14ac:dyDescent="0.25">
      <c r="A90" s="269" t="s">
        <v>181</v>
      </c>
      <c r="B90" s="259" t="s">
        <v>306</v>
      </c>
      <c r="C90" s="147">
        <v>26191</v>
      </c>
    </row>
    <row r="91" spans="1:3" ht="15" x14ac:dyDescent="0.25">
      <c r="A91" s="269" t="s">
        <v>182</v>
      </c>
      <c r="B91" s="259" t="s">
        <v>307</v>
      </c>
      <c r="C91" s="147">
        <v>0</v>
      </c>
    </row>
    <row r="92" spans="1:3" ht="15" x14ac:dyDescent="0.25">
      <c r="A92" s="269" t="s">
        <v>184</v>
      </c>
      <c r="B92" s="259" t="s">
        <v>308</v>
      </c>
      <c r="C92" s="147">
        <v>0</v>
      </c>
    </row>
    <row r="93" spans="1:3" ht="15" x14ac:dyDescent="0.25">
      <c r="A93" s="269" t="s">
        <v>185</v>
      </c>
      <c r="B93" s="259" t="s">
        <v>309</v>
      </c>
      <c r="C93" s="147">
        <v>57936</v>
      </c>
    </row>
    <row r="94" spans="1:3" ht="15" x14ac:dyDescent="0.25">
      <c r="A94" s="269" t="s">
        <v>186</v>
      </c>
      <c r="B94" s="259" t="s">
        <v>310</v>
      </c>
      <c r="C94" s="147">
        <v>0</v>
      </c>
    </row>
    <row r="95" spans="1:3" ht="15" x14ac:dyDescent="0.25">
      <c r="A95" s="269" t="s">
        <v>187</v>
      </c>
      <c r="B95" s="259" t="s">
        <v>311</v>
      </c>
      <c r="C95" s="147">
        <v>0</v>
      </c>
    </row>
    <row r="96" spans="1:3" ht="15" x14ac:dyDescent="0.25">
      <c r="A96" s="269" t="s">
        <v>189</v>
      </c>
      <c r="B96" s="259" t="s">
        <v>312</v>
      </c>
      <c r="C96" s="147">
        <v>0</v>
      </c>
    </row>
    <row r="97" spans="1:3" ht="15" x14ac:dyDescent="0.25">
      <c r="A97" s="269" t="s">
        <v>190</v>
      </c>
      <c r="B97" s="259" t="s">
        <v>313</v>
      </c>
      <c r="C97" s="147">
        <v>0</v>
      </c>
    </row>
    <row r="98" spans="1:3" ht="15" x14ac:dyDescent="0.25">
      <c r="A98" s="269" t="s">
        <v>192</v>
      </c>
      <c r="B98" s="259" t="s">
        <v>314</v>
      </c>
      <c r="C98" s="147">
        <v>0</v>
      </c>
    </row>
    <row r="99" spans="1:3" ht="15" x14ac:dyDescent="0.25">
      <c r="A99" s="269" t="s">
        <v>193</v>
      </c>
      <c r="B99" s="259" t="s">
        <v>315</v>
      </c>
      <c r="C99" s="147">
        <v>244201</v>
      </c>
    </row>
    <row r="100" spans="1:3" ht="15" x14ac:dyDescent="0.25">
      <c r="A100" s="269" t="s">
        <v>194</v>
      </c>
      <c r="B100" s="259" t="s">
        <v>316</v>
      </c>
      <c r="C100" s="147">
        <v>0</v>
      </c>
    </row>
    <row r="101" spans="1:3" ht="15" x14ac:dyDescent="0.25">
      <c r="A101" s="269" t="s">
        <v>195</v>
      </c>
      <c r="B101" s="259" t="s">
        <v>317</v>
      </c>
      <c r="C101" s="147">
        <v>0</v>
      </c>
    </row>
    <row r="102" spans="1:3" ht="15" x14ac:dyDescent="0.25">
      <c r="A102" s="269" t="s">
        <v>196</v>
      </c>
      <c r="B102" s="259" t="s">
        <v>318</v>
      </c>
      <c r="C102" s="147">
        <v>0</v>
      </c>
    </row>
    <row r="103" spans="1:3" ht="15" x14ac:dyDescent="0.25">
      <c r="A103" s="269" t="s">
        <v>197</v>
      </c>
      <c r="B103" s="259" t="s">
        <v>319</v>
      </c>
      <c r="C103" s="147">
        <v>0</v>
      </c>
    </row>
    <row r="104" spans="1:3" ht="15" x14ac:dyDescent="0.25">
      <c r="A104" s="269" t="s">
        <v>977</v>
      </c>
      <c r="B104" s="259" t="s">
        <v>320</v>
      </c>
      <c r="C104" s="147">
        <v>0</v>
      </c>
    </row>
    <row r="105" spans="1:3" ht="15" x14ac:dyDescent="0.25">
      <c r="A105" s="269" t="s">
        <v>978</v>
      </c>
      <c r="B105" s="259" t="s">
        <v>321</v>
      </c>
      <c r="C105" s="147">
        <v>0</v>
      </c>
    </row>
    <row r="106" spans="1:3" ht="15" x14ac:dyDescent="0.25">
      <c r="A106" s="269" t="s">
        <v>979</v>
      </c>
      <c r="B106" s="259" t="s">
        <v>322</v>
      </c>
      <c r="C106" s="147">
        <v>70175</v>
      </c>
    </row>
    <row r="107" spans="1:3" ht="15" x14ac:dyDescent="0.25">
      <c r="A107" s="269" t="s">
        <v>980</v>
      </c>
      <c r="B107" s="259" t="s">
        <v>323</v>
      </c>
      <c r="C107" s="147">
        <v>38192</v>
      </c>
    </row>
    <row r="108" spans="1:3" ht="14.25" customHeight="1" x14ac:dyDescent="0.25">
      <c r="A108" s="269" t="s">
        <v>981</v>
      </c>
      <c r="B108" s="259" t="s">
        <v>324</v>
      </c>
      <c r="C108" s="147">
        <v>83510</v>
      </c>
    </row>
    <row r="109" spans="1:3" ht="15" x14ac:dyDescent="0.25">
      <c r="A109" s="269" t="s">
        <v>982</v>
      </c>
      <c r="B109" s="259" t="s">
        <v>325</v>
      </c>
      <c r="C109" s="147">
        <v>0</v>
      </c>
    </row>
    <row r="110" spans="1:3" ht="15" x14ac:dyDescent="0.25">
      <c r="A110" s="269" t="s">
        <v>983</v>
      </c>
      <c r="B110" s="259" t="s">
        <v>326</v>
      </c>
      <c r="C110" s="147">
        <v>0</v>
      </c>
    </row>
    <row r="111" spans="1:3" ht="15" x14ac:dyDescent="0.25">
      <c r="A111" s="269" t="s">
        <v>984</v>
      </c>
      <c r="B111" s="259" t="s">
        <v>327</v>
      </c>
      <c r="C111" s="147">
        <v>69889</v>
      </c>
    </row>
    <row r="112" spans="1:3" ht="15" x14ac:dyDescent="0.25">
      <c r="A112" s="269" t="s">
        <v>985</v>
      </c>
      <c r="B112" s="259" t="s">
        <v>328</v>
      </c>
      <c r="C112" s="147">
        <v>109318</v>
      </c>
    </row>
    <row r="113" spans="1:3" ht="15" x14ac:dyDescent="0.25">
      <c r="A113" s="269" t="s">
        <v>986</v>
      </c>
      <c r="B113" s="259" t="s">
        <v>329</v>
      </c>
      <c r="C113" s="147">
        <v>66697</v>
      </c>
    </row>
    <row r="114" spans="1:3" ht="15" x14ac:dyDescent="0.25">
      <c r="A114" s="269" t="s">
        <v>987</v>
      </c>
      <c r="B114" s="259" t="s">
        <v>330</v>
      </c>
      <c r="C114" s="147">
        <v>723436</v>
      </c>
    </row>
    <row r="115" spans="1:3" ht="15" x14ac:dyDescent="0.25">
      <c r="A115" s="269" t="s">
        <v>988</v>
      </c>
      <c r="B115" s="259" t="s">
        <v>331</v>
      </c>
      <c r="C115" s="147">
        <v>0</v>
      </c>
    </row>
    <row r="116" spans="1:3" ht="15" x14ac:dyDescent="0.25">
      <c r="A116" s="269" t="s">
        <v>989</v>
      </c>
      <c r="B116" s="259" t="s">
        <v>332</v>
      </c>
      <c r="C116" s="147">
        <v>0</v>
      </c>
    </row>
    <row r="117" spans="1:3" ht="15" x14ac:dyDescent="0.25">
      <c r="A117" s="269" t="s">
        <v>990</v>
      </c>
      <c r="B117" s="259" t="s">
        <v>333</v>
      </c>
      <c r="C117" s="147">
        <v>0</v>
      </c>
    </row>
    <row r="118" spans="1:3" ht="15" x14ac:dyDescent="0.25">
      <c r="A118" s="269" t="s">
        <v>991</v>
      </c>
      <c r="B118" s="259" t="s">
        <v>334</v>
      </c>
      <c r="C118" s="147">
        <v>0</v>
      </c>
    </row>
    <row r="119" spans="1:3" ht="15" x14ac:dyDescent="0.25">
      <c r="A119" s="269" t="s">
        <v>992</v>
      </c>
      <c r="B119" s="259" t="s">
        <v>335</v>
      </c>
      <c r="C119" s="147">
        <v>0</v>
      </c>
    </row>
    <row r="120" spans="1:3" ht="15" x14ac:dyDescent="0.25">
      <c r="A120" s="269" t="s">
        <v>993</v>
      </c>
      <c r="B120" s="259" t="s">
        <v>336</v>
      </c>
      <c r="C120" s="147">
        <v>0</v>
      </c>
    </row>
    <row r="121" spans="1:3" ht="15" x14ac:dyDescent="0.25">
      <c r="A121" s="269" t="s">
        <v>994</v>
      </c>
      <c r="B121" s="259" t="s">
        <v>337</v>
      </c>
      <c r="C121" s="147">
        <v>0</v>
      </c>
    </row>
    <row r="122" spans="1:3" ht="15" x14ac:dyDescent="0.25">
      <c r="A122" s="269" t="s">
        <v>995</v>
      </c>
      <c r="B122" s="259" t="s">
        <v>338</v>
      </c>
      <c r="C122" s="147">
        <v>0</v>
      </c>
    </row>
    <row r="123" spans="1:3" ht="15" x14ac:dyDescent="0.25">
      <c r="A123" s="269" t="s">
        <v>996</v>
      </c>
      <c r="B123" s="259" t="s">
        <v>339</v>
      </c>
      <c r="C123" s="147">
        <v>0</v>
      </c>
    </row>
    <row r="124" spans="1:3" ht="15" x14ac:dyDescent="0.25">
      <c r="A124" s="269" t="s">
        <v>997</v>
      </c>
      <c r="B124" s="259" t="s">
        <v>340</v>
      </c>
      <c r="C124" s="147">
        <v>0</v>
      </c>
    </row>
    <row r="125" spans="1:3" ht="15" x14ac:dyDescent="0.25">
      <c r="A125" s="269" t="s">
        <v>998</v>
      </c>
      <c r="B125" s="259" t="s">
        <v>341</v>
      </c>
      <c r="C125" s="147">
        <v>144899</v>
      </c>
    </row>
    <row r="126" spans="1:3" ht="15" x14ac:dyDescent="0.25">
      <c r="A126" s="269" t="s">
        <v>999</v>
      </c>
      <c r="B126" s="259" t="s">
        <v>342</v>
      </c>
      <c r="C126" s="147">
        <v>0</v>
      </c>
    </row>
    <row r="127" spans="1:3" ht="15" x14ac:dyDescent="0.25">
      <c r="A127" s="269" t="s">
        <v>1000</v>
      </c>
      <c r="B127" s="259" t="s">
        <v>343</v>
      </c>
      <c r="C127" s="147">
        <v>34239</v>
      </c>
    </row>
    <row r="128" spans="1:3" ht="15" x14ac:dyDescent="0.25">
      <c r="A128" s="269" t="s">
        <v>1001</v>
      </c>
      <c r="B128" s="259" t="s">
        <v>344</v>
      </c>
      <c r="C128" s="147">
        <v>0</v>
      </c>
    </row>
    <row r="129" spans="1:3" ht="15" x14ac:dyDescent="0.25">
      <c r="A129" s="269" t="s">
        <v>1002</v>
      </c>
      <c r="B129" s="259" t="s">
        <v>345</v>
      </c>
      <c r="C129" s="147">
        <v>0</v>
      </c>
    </row>
    <row r="130" spans="1:3" ht="15" x14ac:dyDescent="0.25">
      <c r="A130" s="269" t="s">
        <v>1003</v>
      </c>
      <c r="B130" s="259" t="s">
        <v>346</v>
      </c>
      <c r="C130" s="147">
        <v>536291</v>
      </c>
    </row>
    <row r="131" spans="1:3" ht="15" x14ac:dyDescent="0.25">
      <c r="A131" s="269" t="s">
        <v>1004</v>
      </c>
      <c r="B131" s="259" t="s">
        <v>347</v>
      </c>
      <c r="C131" s="147">
        <v>0</v>
      </c>
    </row>
    <row r="132" spans="1:3" ht="15" x14ac:dyDescent="0.25">
      <c r="A132" s="269" t="s">
        <v>1005</v>
      </c>
      <c r="B132" s="259" t="s">
        <v>348</v>
      </c>
      <c r="C132" s="147">
        <v>124019</v>
      </c>
    </row>
    <row r="133" spans="1:3" ht="15" x14ac:dyDescent="0.25">
      <c r="A133" s="269" t="s">
        <v>1006</v>
      </c>
      <c r="B133" s="259" t="s">
        <v>349</v>
      </c>
      <c r="C133" s="147">
        <v>0</v>
      </c>
    </row>
    <row r="134" spans="1:3" ht="15" x14ac:dyDescent="0.25">
      <c r="A134" s="269" t="s">
        <v>1007</v>
      </c>
      <c r="B134" s="259" t="s">
        <v>350</v>
      </c>
      <c r="C134" s="147">
        <v>0</v>
      </c>
    </row>
    <row r="135" spans="1:3" ht="15" x14ac:dyDescent="0.25">
      <c r="A135" s="269" t="s">
        <v>1008</v>
      </c>
      <c r="B135" s="259" t="s">
        <v>351</v>
      </c>
      <c r="C135" s="147">
        <v>0</v>
      </c>
    </row>
    <row r="136" spans="1:3" ht="15" x14ac:dyDescent="0.25">
      <c r="A136" s="269" t="s">
        <v>1009</v>
      </c>
      <c r="B136" s="259" t="s">
        <v>352</v>
      </c>
      <c r="C136" s="147">
        <v>0</v>
      </c>
    </row>
    <row r="137" spans="1:3" ht="15" x14ac:dyDescent="0.25">
      <c r="A137" s="269" t="s">
        <v>1010</v>
      </c>
      <c r="B137" s="259" t="s">
        <v>353</v>
      </c>
      <c r="C137" s="147">
        <v>0</v>
      </c>
    </row>
    <row r="138" spans="1:3" ht="15" x14ac:dyDescent="0.25">
      <c r="A138" s="269" t="s">
        <v>1011</v>
      </c>
      <c r="B138" s="259" t="s">
        <v>354</v>
      </c>
      <c r="C138" s="147">
        <v>642750</v>
      </c>
    </row>
    <row r="139" spans="1:3" ht="15" x14ac:dyDescent="0.25">
      <c r="A139" s="269" t="s">
        <v>1012</v>
      </c>
      <c r="B139" s="259" t="s">
        <v>355</v>
      </c>
      <c r="C139" s="147">
        <v>0</v>
      </c>
    </row>
    <row r="140" spans="1:3" ht="15" x14ac:dyDescent="0.25">
      <c r="A140" s="269" t="s">
        <v>1013</v>
      </c>
      <c r="B140" s="259" t="s">
        <v>356</v>
      </c>
      <c r="C140" s="147">
        <v>0</v>
      </c>
    </row>
    <row r="141" spans="1:3" ht="15" x14ac:dyDescent="0.25">
      <c r="A141" s="269" t="s">
        <v>1014</v>
      </c>
      <c r="B141" s="259" t="s">
        <v>357</v>
      </c>
      <c r="C141" s="147">
        <v>0</v>
      </c>
    </row>
    <row r="142" spans="1:3" ht="15" x14ac:dyDescent="0.25">
      <c r="A142" s="269" t="s">
        <v>1015</v>
      </c>
      <c r="B142" s="259" t="s">
        <v>358</v>
      </c>
      <c r="C142" s="147">
        <v>0</v>
      </c>
    </row>
    <row r="143" spans="1:3" ht="15" x14ac:dyDescent="0.25">
      <c r="A143" s="269" t="s">
        <v>1016</v>
      </c>
      <c r="B143" s="259" t="s">
        <v>359</v>
      </c>
      <c r="C143" s="147">
        <v>0</v>
      </c>
    </row>
    <row r="144" spans="1:3" ht="15" x14ac:dyDescent="0.25">
      <c r="A144" s="269" t="s">
        <v>1017</v>
      </c>
      <c r="B144" s="259" t="s">
        <v>360</v>
      </c>
      <c r="C144" s="147">
        <v>0</v>
      </c>
    </row>
    <row r="145" spans="1:3" ht="15" x14ac:dyDescent="0.25">
      <c r="A145" s="269" t="s">
        <v>1018</v>
      </c>
      <c r="B145" s="259" t="s">
        <v>314</v>
      </c>
      <c r="C145" s="147">
        <v>0</v>
      </c>
    </row>
    <row r="146" spans="1:3" ht="15" x14ac:dyDescent="0.25">
      <c r="A146" s="269" t="s">
        <v>1019</v>
      </c>
      <c r="B146" s="259" t="s">
        <v>361</v>
      </c>
      <c r="C146" s="147">
        <v>0</v>
      </c>
    </row>
    <row r="147" spans="1:3" ht="15" x14ac:dyDescent="0.25">
      <c r="A147" s="269" t="s">
        <v>1020</v>
      </c>
      <c r="B147" s="259" t="s">
        <v>362</v>
      </c>
      <c r="C147" s="147">
        <v>0</v>
      </c>
    </row>
    <row r="148" spans="1:3" ht="15" x14ac:dyDescent="0.25">
      <c r="A148" s="269" t="s">
        <v>1021</v>
      </c>
      <c r="B148" s="259" t="s">
        <v>363</v>
      </c>
      <c r="C148" s="147">
        <v>0</v>
      </c>
    </row>
    <row r="149" spans="1:3" ht="15" x14ac:dyDescent="0.25">
      <c r="A149" s="269" t="s">
        <v>1022</v>
      </c>
      <c r="B149" s="259" t="s">
        <v>364</v>
      </c>
      <c r="C149" s="147">
        <v>0</v>
      </c>
    </row>
    <row r="150" spans="1:3" ht="15" x14ac:dyDescent="0.25">
      <c r="A150" s="269" t="s">
        <v>1023</v>
      </c>
      <c r="B150" s="259" t="s">
        <v>365</v>
      </c>
      <c r="C150" s="147">
        <v>0</v>
      </c>
    </row>
    <row r="151" spans="1:3" ht="15" x14ac:dyDescent="0.25">
      <c r="A151" s="269" t="s">
        <v>1024</v>
      </c>
      <c r="B151" s="259" t="s">
        <v>366</v>
      </c>
      <c r="C151" s="147">
        <v>0</v>
      </c>
    </row>
    <row r="152" spans="1:3" ht="15" x14ac:dyDescent="0.25">
      <c r="A152" s="269" t="s">
        <v>1025</v>
      </c>
      <c r="B152" s="259" t="s">
        <v>367</v>
      </c>
      <c r="C152" s="147">
        <v>154883</v>
      </c>
    </row>
    <row r="153" spans="1:3" ht="15" x14ac:dyDescent="0.25">
      <c r="A153" s="269" t="s">
        <v>1026</v>
      </c>
      <c r="B153" s="259" t="s">
        <v>368</v>
      </c>
      <c r="C153" s="147">
        <v>0</v>
      </c>
    </row>
    <row r="154" spans="1:3" ht="15" x14ac:dyDescent="0.25">
      <c r="A154" s="269" t="s">
        <v>1027</v>
      </c>
      <c r="B154" s="259" t="s">
        <v>369</v>
      </c>
      <c r="C154" s="147">
        <v>886828</v>
      </c>
    </row>
    <row r="155" spans="1:3" ht="15" x14ac:dyDescent="0.25">
      <c r="A155" s="269" t="s">
        <v>1028</v>
      </c>
      <c r="B155" s="259" t="s">
        <v>370</v>
      </c>
      <c r="C155" s="147">
        <v>0</v>
      </c>
    </row>
    <row r="156" spans="1:3" ht="15" x14ac:dyDescent="0.25">
      <c r="A156" s="269" t="s">
        <v>1029</v>
      </c>
      <c r="B156" s="259" t="s">
        <v>371</v>
      </c>
      <c r="C156" s="147">
        <v>0</v>
      </c>
    </row>
    <row r="157" spans="1:3" ht="15" x14ac:dyDescent="0.25">
      <c r="A157" s="269" t="s">
        <v>1030</v>
      </c>
      <c r="B157" s="259" t="s">
        <v>372</v>
      </c>
      <c r="C157" s="147">
        <v>0</v>
      </c>
    </row>
    <row r="158" spans="1:3" ht="15" x14ac:dyDescent="0.25">
      <c r="A158" s="269" t="s">
        <v>1031</v>
      </c>
      <c r="B158" s="259" t="s">
        <v>373</v>
      </c>
      <c r="C158" s="147">
        <v>668333</v>
      </c>
    </row>
    <row r="159" spans="1:3" ht="15" x14ac:dyDescent="0.25">
      <c r="A159" s="269" t="s">
        <v>1032</v>
      </c>
      <c r="B159" s="259" t="s">
        <v>374</v>
      </c>
      <c r="C159" s="147">
        <v>76303</v>
      </c>
    </row>
    <row r="160" spans="1:3" ht="15" x14ac:dyDescent="0.25">
      <c r="A160" s="269" t="s">
        <v>1033</v>
      </c>
      <c r="B160" s="259" t="s">
        <v>375</v>
      </c>
      <c r="C160" s="147">
        <v>0</v>
      </c>
    </row>
    <row r="161" spans="1:3" ht="15" x14ac:dyDescent="0.25">
      <c r="A161" s="269" t="s">
        <v>1034</v>
      </c>
      <c r="B161" s="259" t="s">
        <v>376</v>
      </c>
      <c r="C161" s="147">
        <v>0</v>
      </c>
    </row>
    <row r="162" spans="1:3" ht="15" x14ac:dyDescent="0.25">
      <c r="A162" s="269" t="s">
        <v>1035</v>
      </c>
      <c r="B162" s="259" t="s">
        <v>377</v>
      </c>
      <c r="C162" s="147">
        <v>167072</v>
      </c>
    </row>
    <row r="163" spans="1:3" ht="15" x14ac:dyDescent="0.25">
      <c r="A163" s="269" t="s">
        <v>1036</v>
      </c>
      <c r="B163" s="259" t="s">
        <v>378</v>
      </c>
      <c r="C163" s="147">
        <v>459658</v>
      </c>
    </row>
    <row r="164" spans="1:3" ht="15" x14ac:dyDescent="0.25">
      <c r="A164" s="269" t="s">
        <v>1037</v>
      </c>
      <c r="B164" s="259" t="s">
        <v>379</v>
      </c>
      <c r="C164" s="147">
        <v>575314</v>
      </c>
    </row>
    <row r="165" spans="1:3" ht="15" x14ac:dyDescent="0.25">
      <c r="A165" s="269" t="s">
        <v>1038</v>
      </c>
      <c r="B165" s="259" t="s">
        <v>380</v>
      </c>
      <c r="C165" s="147">
        <v>423820</v>
      </c>
    </row>
    <row r="166" spans="1:3" ht="15" x14ac:dyDescent="0.25">
      <c r="A166" s="269" t="s">
        <v>1039</v>
      </c>
      <c r="B166" s="259" t="s">
        <v>381</v>
      </c>
      <c r="C166" s="147">
        <v>0</v>
      </c>
    </row>
    <row r="167" spans="1:3" ht="15" x14ac:dyDescent="0.25">
      <c r="A167" s="269" t="s">
        <v>1040</v>
      </c>
      <c r="B167" s="259" t="s">
        <v>382</v>
      </c>
      <c r="C167" s="147">
        <v>0</v>
      </c>
    </row>
    <row r="168" spans="1:3" ht="15" x14ac:dyDescent="0.25">
      <c r="A168" s="269" t="s">
        <v>1041</v>
      </c>
      <c r="B168" s="259" t="s">
        <v>383</v>
      </c>
      <c r="C168" s="147">
        <v>0</v>
      </c>
    </row>
    <row r="169" spans="1:3" ht="15" x14ac:dyDescent="0.25">
      <c r="A169" s="269" t="s">
        <v>1042</v>
      </c>
      <c r="B169" s="259" t="s">
        <v>384</v>
      </c>
      <c r="C169" s="147">
        <v>0</v>
      </c>
    </row>
    <row r="170" spans="1:3" ht="15" x14ac:dyDescent="0.25">
      <c r="A170" s="269" t="s">
        <v>1043</v>
      </c>
      <c r="B170" s="259" t="s">
        <v>385</v>
      </c>
      <c r="C170" s="147">
        <v>0</v>
      </c>
    </row>
    <row r="171" spans="1:3" ht="15" x14ac:dyDescent="0.25">
      <c r="A171" s="269" t="s">
        <v>1044</v>
      </c>
      <c r="B171" s="259" t="s">
        <v>386</v>
      </c>
      <c r="C171" s="147">
        <v>0</v>
      </c>
    </row>
    <row r="172" spans="1:3" ht="15" x14ac:dyDescent="0.25">
      <c r="A172" s="269" t="s">
        <v>1045</v>
      </c>
      <c r="B172" s="259" t="s">
        <v>387</v>
      </c>
      <c r="C172" s="147">
        <v>0</v>
      </c>
    </row>
    <row r="173" spans="1:3" ht="15" x14ac:dyDescent="0.25">
      <c r="A173" s="269" t="s">
        <v>1046</v>
      </c>
      <c r="B173" s="259" t="s">
        <v>388</v>
      </c>
      <c r="C173" s="147">
        <v>0</v>
      </c>
    </row>
    <row r="174" spans="1:3" ht="15" x14ac:dyDescent="0.25">
      <c r="A174" s="269" t="s">
        <v>1047</v>
      </c>
      <c r="B174" s="259" t="s">
        <v>389</v>
      </c>
      <c r="C174" s="147">
        <v>0</v>
      </c>
    </row>
    <row r="175" spans="1:3" ht="15" x14ac:dyDescent="0.25">
      <c r="A175" s="269" t="s">
        <v>1048</v>
      </c>
      <c r="B175" s="259" t="s">
        <v>390</v>
      </c>
      <c r="C175" s="147">
        <v>0</v>
      </c>
    </row>
    <row r="176" spans="1:3" ht="15" x14ac:dyDescent="0.25">
      <c r="A176" s="269" t="s">
        <v>1049</v>
      </c>
      <c r="B176" s="259" t="s">
        <v>391</v>
      </c>
      <c r="C176" s="147">
        <v>0</v>
      </c>
    </row>
    <row r="177" spans="1:3" ht="15" x14ac:dyDescent="0.25">
      <c r="A177" s="269" t="s">
        <v>1050</v>
      </c>
      <c r="B177" s="259" t="s">
        <v>392</v>
      </c>
      <c r="C177" s="147">
        <v>0</v>
      </c>
    </row>
    <row r="178" spans="1:3" ht="15" x14ac:dyDescent="0.25">
      <c r="A178" s="269" t="s">
        <v>1051</v>
      </c>
      <c r="B178" s="259" t="s">
        <v>393</v>
      </c>
      <c r="C178" s="147">
        <v>0</v>
      </c>
    </row>
    <row r="179" spans="1:3" ht="15" x14ac:dyDescent="0.25">
      <c r="A179" s="269" t="s">
        <v>1052</v>
      </c>
      <c r="B179" s="259" t="s">
        <v>394</v>
      </c>
      <c r="C179" s="147">
        <v>121219</v>
      </c>
    </row>
    <row r="180" spans="1:3" ht="15" x14ac:dyDescent="0.25">
      <c r="A180" s="269" t="s">
        <v>1053</v>
      </c>
      <c r="B180" s="259" t="s">
        <v>395</v>
      </c>
      <c r="C180" s="147">
        <v>0</v>
      </c>
    </row>
    <row r="181" spans="1:3" ht="15" x14ac:dyDescent="0.25">
      <c r="A181" s="269" t="s">
        <v>1054</v>
      </c>
      <c r="B181" s="259" t="s">
        <v>396</v>
      </c>
      <c r="C181" s="147">
        <v>0</v>
      </c>
    </row>
    <row r="182" spans="1:3" ht="15" x14ac:dyDescent="0.25">
      <c r="A182" s="269" t="s">
        <v>1055</v>
      </c>
      <c r="B182" s="259" t="s">
        <v>397</v>
      </c>
      <c r="C182" s="147">
        <v>96107</v>
      </c>
    </row>
    <row r="183" spans="1:3" ht="15" x14ac:dyDescent="0.25">
      <c r="A183" s="269" t="s">
        <v>1056</v>
      </c>
      <c r="B183" s="259" t="s">
        <v>398</v>
      </c>
      <c r="C183" s="147">
        <v>240267</v>
      </c>
    </row>
    <row r="184" spans="1:3" ht="15" x14ac:dyDescent="0.25">
      <c r="A184" s="269" t="s">
        <v>1057</v>
      </c>
      <c r="B184" s="259" t="s">
        <v>399</v>
      </c>
      <c r="C184" s="147">
        <v>0</v>
      </c>
    </row>
    <row r="185" spans="1:3" ht="15" x14ac:dyDescent="0.25">
      <c r="A185" s="269" t="s">
        <v>1058</v>
      </c>
      <c r="B185" s="259" t="s">
        <v>400</v>
      </c>
      <c r="C185" s="147">
        <v>1154931</v>
      </c>
    </row>
    <row r="186" spans="1:3" ht="15" x14ac:dyDescent="0.25">
      <c r="A186" s="269" t="s">
        <v>1059</v>
      </c>
      <c r="B186" s="259" t="s">
        <v>401</v>
      </c>
      <c r="C186" s="147">
        <v>338514</v>
      </c>
    </row>
    <row r="187" spans="1:3" ht="15" x14ac:dyDescent="0.25">
      <c r="A187" s="269" t="s">
        <v>1060</v>
      </c>
      <c r="B187" s="259" t="s">
        <v>402</v>
      </c>
      <c r="C187" s="147">
        <v>0</v>
      </c>
    </row>
    <row r="188" spans="1:3" ht="15" x14ac:dyDescent="0.25">
      <c r="A188" s="269" t="s">
        <v>1061</v>
      </c>
      <c r="B188" s="259" t="s">
        <v>403</v>
      </c>
      <c r="C188" s="147">
        <v>0</v>
      </c>
    </row>
    <row r="189" spans="1:3" ht="15" x14ac:dyDescent="0.25">
      <c r="A189" s="269" t="s">
        <v>1062</v>
      </c>
      <c r="B189" s="259" t="s">
        <v>404</v>
      </c>
      <c r="C189" s="147">
        <v>0</v>
      </c>
    </row>
    <row r="190" spans="1:3" ht="15" x14ac:dyDescent="0.25">
      <c r="A190" s="269" t="s">
        <v>1063</v>
      </c>
      <c r="B190" s="259" t="s">
        <v>405</v>
      </c>
      <c r="C190" s="147">
        <v>0</v>
      </c>
    </row>
    <row r="191" spans="1:3" ht="15" x14ac:dyDescent="0.25">
      <c r="A191" s="269" t="s">
        <v>1064</v>
      </c>
      <c r="B191" s="259" t="s">
        <v>406</v>
      </c>
      <c r="C191" s="147">
        <v>0</v>
      </c>
    </row>
    <row r="192" spans="1:3" ht="15" x14ac:dyDescent="0.25">
      <c r="A192" s="269" t="s">
        <v>1065</v>
      </c>
      <c r="B192" s="259" t="s">
        <v>407</v>
      </c>
      <c r="C192" s="147">
        <v>5932</v>
      </c>
    </row>
    <row r="193" spans="1:3" ht="15" x14ac:dyDescent="0.25">
      <c r="A193" s="269" t="s">
        <v>1066</v>
      </c>
      <c r="B193" s="259" t="s">
        <v>408</v>
      </c>
      <c r="C193" s="147">
        <v>0</v>
      </c>
    </row>
    <row r="194" spans="1:3" ht="15" x14ac:dyDescent="0.25">
      <c r="A194" s="269" t="s">
        <v>1067</v>
      </c>
      <c r="B194" s="259" t="s">
        <v>409</v>
      </c>
      <c r="C194" s="147">
        <v>0</v>
      </c>
    </row>
    <row r="195" spans="1:3" ht="15" x14ac:dyDescent="0.25">
      <c r="A195" s="269" t="s">
        <v>1068</v>
      </c>
      <c r="B195" s="259" t="s">
        <v>410</v>
      </c>
      <c r="C195" s="147">
        <v>0</v>
      </c>
    </row>
    <row r="196" spans="1:3" ht="15" x14ac:dyDescent="0.25">
      <c r="A196" s="269" t="s">
        <v>1069</v>
      </c>
      <c r="B196" s="259" t="s">
        <v>411</v>
      </c>
      <c r="C196" s="147">
        <v>35305</v>
      </c>
    </row>
    <row r="197" spans="1:3" ht="15" x14ac:dyDescent="0.25">
      <c r="A197" s="269" t="s">
        <v>1070</v>
      </c>
      <c r="B197" s="259" t="s">
        <v>412</v>
      </c>
      <c r="C197" s="147">
        <v>519056</v>
      </c>
    </row>
    <row r="198" spans="1:3" ht="15" x14ac:dyDescent="0.25">
      <c r="A198" s="269" t="s">
        <v>1071</v>
      </c>
      <c r="B198" s="259" t="s">
        <v>413</v>
      </c>
      <c r="C198" s="147">
        <v>2153060</v>
      </c>
    </row>
    <row r="199" spans="1:3" x14ac:dyDescent="0.2">
      <c r="A199" s="269" t="s">
        <v>1072</v>
      </c>
      <c r="B199" s="250" t="s">
        <v>205</v>
      </c>
      <c r="C199" s="41">
        <f>SUM(C200:C518)</f>
        <v>7019475</v>
      </c>
    </row>
    <row r="200" spans="1:3" ht="15" x14ac:dyDescent="0.25">
      <c r="A200" s="269" t="s">
        <v>1073</v>
      </c>
      <c r="B200" s="248" t="s">
        <v>666</v>
      </c>
      <c r="C200" s="147">
        <v>0</v>
      </c>
    </row>
    <row r="201" spans="1:3" ht="15" x14ac:dyDescent="0.25">
      <c r="A201" s="269" t="s">
        <v>1074</v>
      </c>
      <c r="B201" s="248" t="s">
        <v>667</v>
      </c>
      <c r="C201" s="147">
        <v>0</v>
      </c>
    </row>
    <row r="202" spans="1:3" ht="15" x14ac:dyDescent="0.25">
      <c r="A202" s="269" t="s">
        <v>1075</v>
      </c>
      <c r="B202" s="248" t="s">
        <v>668</v>
      </c>
      <c r="C202" s="147">
        <v>0</v>
      </c>
    </row>
    <row r="203" spans="1:3" ht="15" x14ac:dyDescent="0.25">
      <c r="A203" s="269" t="s">
        <v>1076</v>
      </c>
      <c r="B203" s="248" t="s">
        <v>669</v>
      </c>
      <c r="C203" s="147">
        <v>0</v>
      </c>
    </row>
    <row r="204" spans="1:3" ht="15" x14ac:dyDescent="0.25">
      <c r="A204" s="269" t="s">
        <v>1077</v>
      </c>
      <c r="B204" s="248" t="s">
        <v>670</v>
      </c>
      <c r="C204" s="147">
        <v>0</v>
      </c>
    </row>
    <row r="205" spans="1:3" ht="15" x14ac:dyDescent="0.25">
      <c r="A205" s="269" t="s">
        <v>1078</v>
      </c>
      <c r="B205" s="248" t="s">
        <v>671</v>
      </c>
      <c r="C205" s="147">
        <v>0</v>
      </c>
    </row>
    <row r="206" spans="1:3" ht="15" x14ac:dyDescent="0.25">
      <c r="A206" s="269" t="s">
        <v>1079</v>
      </c>
      <c r="B206" s="248" t="s">
        <v>672</v>
      </c>
      <c r="C206" s="147">
        <v>62463</v>
      </c>
    </row>
    <row r="207" spans="1:3" ht="15" x14ac:dyDescent="0.25">
      <c r="A207" s="269" t="s">
        <v>1080</v>
      </c>
      <c r="B207" s="248" t="s">
        <v>673</v>
      </c>
      <c r="C207" s="147">
        <v>131329</v>
      </c>
    </row>
    <row r="208" spans="1:3" ht="15" x14ac:dyDescent="0.25">
      <c r="A208" s="269" t="s">
        <v>1081</v>
      </c>
      <c r="B208" s="248" t="s">
        <v>674</v>
      </c>
      <c r="C208" s="147">
        <v>0</v>
      </c>
    </row>
    <row r="209" spans="1:3" ht="15" x14ac:dyDescent="0.25">
      <c r="A209" s="269" t="s">
        <v>1082</v>
      </c>
      <c r="B209" s="248" t="s">
        <v>675</v>
      </c>
      <c r="C209" s="147">
        <v>0</v>
      </c>
    </row>
    <row r="210" spans="1:3" ht="15" x14ac:dyDescent="0.25">
      <c r="A210" s="269" t="s">
        <v>1083</v>
      </c>
      <c r="B210" s="248" t="s">
        <v>676</v>
      </c>
      <c r="C210" s="147">
        <v>0</v>
      </c>
    </row>
    <row r="211" spans="1:3" ht="15" x14ac:dyDescent="0.25">
      <c r="A211" s="269" t="s">
        <v>1084</v>
      </c>
      <c r="B211" s="248" t="s">
        <v>677</v>
      </c>
      <c r="C211" s="147">
        <v>0</v>
      </c>
    </row>
    <row r="212" spans="1:3" ht="15" x14ac:dyDescent="0.25">
      <c r="A212" s="269" t="s">
        <v>1085</v>
      </c>
      <c r="B212" s="248" t="s">
        <v>678</v>
      </c>
      <c r="C212" s="147">
        <v>0</v>
      </c>
    </row>
    <row r="213" spans="1:3" ht="15" x14ac:dyDescent="0.25">
      <c r="A213" s="269" t="s">
        <v>1086</v>
      </c>
      <c r="B213" s="248" t="s">
        <v>679</v>
      </c>
      <c r="C213" s="147">
        <v>0</v>
      </c>
    </row>
    <row r="214" spans="1:3" ht="15" x14ac:dyDescent="0.25">
      <c r="A214" s="269" t="s">
        <v>1087</v>
      </c>
      <c r="B214" s="248" t="s">
        <v>680</v>
      </c>
      <c r="C214" s="147">
        <v>0</v>
      </c>
    </row>
    <row r="215" spans="1:3" ht="15" x14ac:dyDescent="0.25">
      <c r="A215" s="269" t="s">
        <v>1088</v>
      </c>
      <c r="B215" s="248" t="s">
        <v>681</v>
      </c>
      <c r="C215" s="147">
        <v>0</v>
      </c>
    </row>
    <row r="216" spans="1:3" ht="15" x14ac:dyDescent="0.25">
      <c r="A216" s="269" t="s">
        <v>1089</v>
      </c>
      <c r="B216" s="248" t="s">
        <v>682</v>
      </c>
      <c r="C216" s="147">
        <v>0</v>
      </c>
    </row>
    <row r="217" spans="1:3" ht="15" x14ac:dyDescent="0.25">
      <c r="A217" s="269" t="s">
        <v>1090</v>
      </c>
      <c r="B217" s="248" t="s">
        <v>683</v>
      </c>
      <c r="C217" s="147">
        <v>0</v>
      </c>
    </row>
    <row r="218" spans="1:3" ht="15" x14ac:dyDescent="0.25">
      <c r="A218" s="269" t="s">
        <v>1091</v>
      </c>
      <c r="B218" s="248" t="s">
        <v>684</v>
      </c>
      <c r="C218" s="147">
        <v>0</v>
      </c>
    </row>
    <row r="219" spans="1:3" ht="15" x14ac:dyDescent="0.25">
      <c r="A219" s="269" t="s">
        <v>1092</v>
      </c>
      <c r="B219" s="248" t="s">
        <v>685</v>
      </c>
      <c r="C219" s="147">
        <v>0</v>
      </c>
    </row>
    <row r="220" spans="1:3" ht="15" x14ac:dyDescent="0.25">
      <c r="A220" s="269" t="s">
        <v>1093</v>
      </c>
      <c r="B220" s="248" t="s">
        <v>686</v>
      </c>
      <c r="C220" s="147">
        <v>0</v>
      </c>
    </row>
    <row r="221" spans="1:3" ht="15" x14ac:dyDescent="0.25">
      <c r="A221" s="269" t="s">
        <v>1094</v>
      </c>
      <c r="B221" s="248" t="s">
        <v>687</v>
      </c>
      <c r="C221" s="147">
        <v>0</v>
      </c>
    </row>
    <row r="222" spans="1:3" ht="15" x14ac:dyDescent="0.25">
      <c r="A222" s="269" t="s">
        <v>1095</v>
      </c>
      <c r="B222" s="248" t="s">
        <v>688</v>
      </c>
      <c r="C222" s="147">
        <v>244707</v>
      </c>
    </row>
    <row r="223" spans="1:3" s="105" customFormat="1" ht="15" x14ac:dyDescent="0.25">
      <c r="A223" s="269" t="s">
        <v>1096</v>
      </c>
      <c r="B223" s="248" t="s">
        <v>689</v>
      </c>
      <c r="C223" s="147">
        <v>0</v>
      </c>
    </row>
    <row r="224" spans="1:3" s="105" customFormat="1" ht="15" x14ac:dyDescent="0.25">
      <c r="A224" s="269" t="s">
        <v>1097</v>
      </c>
      <c r="B224" s="248" t="s">
        <v>690</v>
      </c>
      <c r="C224" s="147">
        <v>0</v>
      </c>
    </row>
    <row r="225" spans="1:3" ht="15" x14ac:dyDescent="0.25">
      <c r="A225" s="269" t="s">
        <v>1098</v>
      </c>
      <c r="B225" s="248" t="s">
        <v>691</v>
      </c>
      <c r="C225" s="147">
        <v>0</v>
      </c>
    </row>
    <row r="226" spans="1:3" ht="15" x14ac:dyDescent="0.25">
      <c r="A226" s="269" t="s">
        <v>1099</v>
      </c>
      <c r="B226" s="248" t="s">
        <v>692</v>
      </c>
      <c r="C226" s="147">
        <v>0</v>
      </c>
    </row>
    <row r="227" spans="1:3" ht="15" x14ac:dyDescent="0.25">
      <c r="A227" s="269" t="s">
        <v>1100</v>
      </c>
      <c r="B227" s="248" t="s">
        <v>693</v>
      </c>
      <c r="C227" s="147">
        <v>0</v>
      </c>
    </row>
    <row r="228" spans="1:3" ht="15" x14ac:dyDescent="0.25">
      <c r="A228" s="269" t="s">
        <v>1101</v>
      </c>
      <c r="B228" s="248" t="s">
        <v>694</v>
      </c>
      <c r="C228" s="147">
        <v>66685</v>
      </c>
    </row>
    <row r="229" spans="1:3" ht="15" x14ac:dyDescent="0.25">
      <c r="A229" s="269" t="s">
        <v>1102</v>
      </c>
      <c r="B229" s="248" t="s">
        <v>695</v>
      </c>
      <c r="C229" s="147">
        <v>0</v>
      </c>
    </row>
    <row r="230" spans="1:3" ht="15" x14ac:dyDescent="0.25">
      <c r="A230" s="269" t="s">
        <v>1103</v>
      </c>
      <c r="B230" s="248" t="s">
        <v>696</v>
      </c>
      <c r="C230" s="147">
        <v>0</v>
      </c>
    </row>
    <row r="231" spans="1:3" ht="15" x14ac:dyDescent="0.25">
      <c r="A231" s="269" t="s">
        <v>1104</v>
      </c>
      <c r="B231" s="248" t="s">
        <v>697</v>
      </c>
      <c r="C231" s="147">
        <v>0</v>
      </c>
    </row>
    <row r="232" spans="1:3" ht="15" x14ac:dyDescent="0.25">
      <c r="A232" s="269" t="s">
        <v>1105</v>
      </c>
      <c r="B232" s="248" t="s">
        <v>698</v>
      </c>
      <c r="C232" s="147">
        <v>0</v>
      </c>
    </row>
    <row r="233" spans="1:3" ht="15" x14ac:dyDescent="0.25">
      <c r="A233" s="269" t="s">
        <v>1106</v>
      </c>
      <c r="B233" s="248" t="s">
        <v>282</v>
      </c>
      <c r="C233" s="147">
        <v>0</v>
      </c>
    </row>
    <row r="234" spans="1:3" ht="15" x14ac:dyDescent="0.25">
      <c r="A234" s="269" t="s">
        <v>1107</v>
      </c>
      <c r="B234" s="248" t="s">
        <v>699</v>
      </c>
      <c r="C234" s="147">
        <v>0</v>
      </c>
    </row>
    <row r="235" spans="1:3" ht="15" x14ac:dyDescent="0.25">
      <c r="A235" s="269" t="s">
        <v>1108</v>
      </c>
      <c r="B235" s="248" t="s">
        <v>700</v>
      </c>
      <c r="C235" s="147">
        <v>0</v>
      </c>
    </row>
    <row r="236" spans="1:3" ht="15" x14ac:dyDescent="0.25">
      <c r="A236" s="269" t="s">
        <v>1109</v>
      </c>
      <c r="B236" s="248" t="s">
        <v>701</v>
      </c>
      <c r="C236" s="147">
        <v>0</v>
      </c>
    </row>
    <row r="237" spans="1:3" ht="15" x14ac:dyDescent="0.25">
      <c r="A237" s="269" t="s">
        <v>1110</v>
      </c>
      <c r="B237" s="248" t="s">
        <v>702</v>
      </c>
      <c r="C237" s="147">
        <v>0</v>
      </c>
    </row>
    <row r="238" spans="1:3" ht="15" x14ac:dyDescent="0.25">
      <c r="A238" s="269" t="s">
        <v>1111</v>
      </c>
      <c r="B238" s="248" t="s">
        <v>703</v>
      </c>
      <c r="C238" s="147">
        <v>0</v>
      </c>
    </row>
    <row r="239" spans="1:3" ht="15" x14ac:dyDescent="0.25">
      <c r="A239" s="269" t="s">
        <v>1112</v>
      </c>
      <c r="B239" s="248" t="s">
        <v>704</v>
      </c>
      <c r="C239" s="147">
        <v>0</v>
      </c>
    </row>
    <row r="240" spans="1:3" ht="15" x14ac:dyDescent="0.25">
      <c r="A240" s="269" t="s">
        <v>1113</v>
      </c>
      <c r="B240" s="248" t="s">
        <v>705</v>
      </c>
      <c r="C240" s="147">
        <v>0</v>
      </c>
    </row>
    <row r="241" spans="1:3" ht="15" x14ac:dyDescent="0.25">
      <c r="A241" s="269" t="s">
        <v>1114</v>
      </c>
      <c r="B241" s="248" t="s">
        <v>706</v>
      </c>
      <c r="C241" s="147">
        <v>0</v>
      </c>
    </row>
    <row r="242" spans="1:3" ht="15" x14ac:dyDescent="0.25">
      <c r="A242" s="269" t="s">
        <v>1115</v>
      </c>
      <c r="B242" s="248" t="s">
        <v>707</v>
      </c>
      <c r="C242" s="147">
        <v>0</v>
      </c>
    </row>
    <row r="243" spans="1:3" ht="15" x14ac:dyDescent="0.25">
      <c r="A243" s="269" t="s">
        <v>1116</v>
      </c>
      <c r="B243" s="248" t="s">
        <v>708</v>
      </c>
      <c r="C243" s="147">
        <v>0</v>
      </c>
    </row>
    <row r="244" spans="1:3" ht="15" x14ac:dyDescent="0.25">
      <c r="A244" s="269" t="s">
        <v>1117</v>
      </c>
      <c r="B244" s="248" t="s">
        <v>709</v>
      </c>
      <c r="C244" s="147">
        <v>0</v>
      </c>
    </row>
    <row r="245" spans="1:3" ht="15" x14ac:dyDescent="0.25">
      <c r="A245" s="269" t="s">
        <v>1118</v>
      </c>
      <c r="B245" s="248" t="s">
        <v>710</v>
      </c>
      <c r="C245" s="147">
        <v>0</v>
      </c>
    </row>
    <row r="246" spans="1:3" ht="15" x14ac:dyDescent="0.25">
      <c r="A246" s="269" t="s">
        <v>1119</v>
      </c>
      <c r="B246" s="248" t="s">
        <v>711</v>
      </c>
      <c r="C246" s="147">
        <v>0</v>
      </c>
    </row>
    <row r="247" spans="1:3" ht="15" x14ac:dyDescent="0.25">
      <c r="A247" s="269" t="s">
        <v>1120</v>
      </c>
      <c r="B247" s="248" t="s">
        <v>712</v>
      </c>
      <c r="C247" s="147">
        <v>0</v>
      </c>
    </row>
    <row r="248" spans="1:3" ht="15" x14ac:dyDescent="0.25">
      <c r="A248" s="269" t="s">
        <v>1121</v>
      </c>
      <c r="B248" s="248" t="s">
        <v>713</v>
      </c>
      <c r="C248" s="147">
        <v>155019</v>
      </c>
    </row>
    <row r="249" spans="1:3" ht="15" x14ac:dyDescent="0.25">
      <c r="A249" s="269" t="s">
        <v>1122</v>
      </c>
      <c r="B249" s="248" t="s">
        <v>714</v>
      </c>
      <c r="C249" s="147">
        <v>95056</v>
      </c>
    </row>
    <row r="250" spans="1:3" ht="15" x14ac:dyDescent="0.25">
      <c r="A250" s="269" t="s">
        <v>1123</v>
      </c>
      <c r="B250" s="248" t="s">
        <v>715</v>
      </c>
      <c r="C250" s="147">
        <v>107234</v>
      </c>
    </row>
    <row r="251" spans="1:3" ht="15" x14ac:dyDescent="0.25">
      <c r="A251" s="269" t="s">
        <v>1124</v>
      </c>
      <c r="B251" s="248" t="s">
        <v>716</v>
      </c>
      <c r="C251" s="147">
        <v>257725</v>
      </c>
    </row>
    <row r="252" spans="1:3" ht="15" x14ac:dyDescent="0.25">
      <c r="A252" s="269" t="s">
        <v>1125</v>
      </c>
      <c r="B252" s="248" t="s">
        <v>717</v>
      </c>
      <c r="C252" s="147">
        <v>203759</v>
      </c>
    </row>
    <row r="253" spans="1:3" ht="15" x14ac:dyDescent="0.25">
      <c r="A253" s="269" t="s">
        <v>1126</v>
      </c>
      <c r="B253" s="248" t="s">
        <v>718</v>
      </c>
      <c r="C253" s="147">
        <v>97386</v>
      </c>
    </row>
    <row r="254" spans="1:3" ht="15" x14ac:dyDescent="0.25">
      <c r="A254" s="269" t="s">
        <v>1127</v>
      </c>
      <c r="B254" s="248" t="s">
        <v>719</v>
      </c>
      <c r="C254" s="147">
        <v>0</v>
      </c>
    </row>
    <row r="255" spans="1:3" ht="15" x14ac:dyDescent="0.25">
      <c r="A255" s="269" t="s">
        <v>1128</v>
      </c>
      <c r="B255" s="248" t="s">
        <v>720</v>
      </c>
      <c r="C255" s="147">
        <v>0</v>
      </c>
    </row>
    <row r="256" spans="1:3" ht="15" x14ac:dyDescent="0.25">
      <c r="A256" s="269" t="s">
        <v>1129</v>
      </c>
      <c r="B256" s="248" t="s">
        <v>721</v>
      </c>
      <c r="C256" s="147">
        <v>0</v>
      </c>
    </row>
    <row r="257" spans="1:3" ht="15" x14ac:dyDescent="0.25">
      <c r="A257" s="269" t="s">
        <v>1130</v>
      </c>
      <c r="B257" s="248" t="s">
        <v>722</v>
      </c>
      <c r="C257" s="147">
        <v>146663</v>
      </c>
    </row>
    <row r="258" spans="1:3" ht="15" x14ac:dyDescent="0.25">
      <c r="A258" s="269" t="s">
        <v>1131</v>
      </c>
      <c r="B258" s="248" t="s">
        <v>723</v>
      </c>
      <c r="C258" s="147">
        <v>0</v>
      </c>
    </row>
    <row r="259" spans="1:3" ht="15" x14ac:dyDescent="0.25">
      <c r="A259" s="269" t="s">
        <v>1132</v>
      </c>
      <c r="B259" s="248" t="s">
        <v>724</v>
      </c>
      <c r="C259" s="147">
        <v>0</v>
      </c>
    </row>
    <row r="260" spans="1:3" ht="15" x14ac:dyDescent="0.25">
      <c r="A260" s="269" t="s">
        <v>1133</v>
      </c>
      <c r="B260" s="248" t="s">
        <v>725</v>
      </c>
      <c r="C260" s="147">
        <v>0</v>
      </c>
    </row>
    <row r="261" spans="1:3" ht="15" x14ac:dyDescent="0.25">
      <c r="A261" s="269" t="s">
        <v>1134</v>
      </c>
      <c r="B261" s="248" t="s">
        <v>726</v>
      </c>
      <c r="C261" s="147">
        <v>240074</v>
      </c>
    </row>
    <row r="262" spans="1:3" ht="15" x14ac:dyDescent="0.25">
      <c r="A262" s="269" t="s">
        <v>1135</v>
      </c>
      <c r="B262" s="248" t="s">
        <v>727</v>
      </c>
      <c r="C262" s="147">
        <v>0</v>
      </c>
    </row>
    <row r="263" spans="1:3" ht="15" x14ac:dyDescent="0.25">
      <c r="A263" s="269" t="s">
        <v>1136</v>
      </c>
      <c r="B263" s="248" t="s">
        <v>728</v>
      </c>
      <c r="C263" s="147">
        <v>0</v>
      </c>
    </row>
    <row r="264" spans="1:3" ht="15" x14ac:dyDescent="0.25">
      <c r="A264" s="269" t="s">
        <v>1137</v>
      </c>
      <c r="B264" s="248" t="s">
        <v>729</v>
      </c>
      <c r="C264" s="147">
        <v>0</v>
      </c>
    </row>
    <row r="265" spans="1:3" ht="15" x14ac:dyDescent="0.25">
      <c r="A265" s="269" t="s">
        <v>1138</v>
      </c>
      <c r="B265" s="248" t="s">
        <v>730</v>
      </c>
      <c r="C265" s="147">
        <v>0</v>
      </c>
    </row>
    <row r="266" spans="1:3" ht="15" x14ac:dyDescent="0.25">
      <c r="A266" s="269" t="s">
        <v>1139</v>
      </c>
      <c r="B266" s="248" t="s">
        <v>731</v>
      </c>
      <c r="C266" s="147">
        <v>64927</v>
      </c>
    </row>
    <row r="267" spans="1:3" ht="15" x14ac:dyDescent="0.25">
      <c r="A267" s="269" t="s">
        <v>1140</v>
      </c>
      <c r="B267" s="248" t="s">
        <v>732</v>
      </c>
      <c r="C267" s="147">
        <v>118835</v>
      </c>
    </row>
    <row r="268" spans="1:3" ht="15" x14ac:dyDescent="0.25">
      <c r="A268" s="269" t="s">
        <v>1141</v>
      </c>
      <c r="B268" s="248" t="s">
        <v>733</v>
      </c>
      <c r="C268" s="147">
        <v>0</v>
      </c>
    </row>
    <row r="269" spans="1:3" ht="15" x14ac:dyDescent="0.25">
      <c r="A269" s="269" t="s">
        <v>1142</v>
      </c>
      <c r="B269" s="248" t="s">
        <v>734</v>
      </c>
      <c r="C269" s="147">
        <v>60501</v>
      </c>
    </row>
    <row r="270" spans="1:3" ht="15" x14ac:dyDescent="0.25">
      <c r="A270" s="269" t="s">
        <v>1143</v>
      </c>
      <c r="B270" s="248" t="s">
        <v>735</v>
      </c>
      <c r="C270" s="147">
        <v>46175</v>
      </c>
    </row>
    <row r="271" spans="1:3" ht="15" x14ac:dyDescent="0.25">
      <c r="A271" s="269" t="s">
        <v>1144</v>
      </c>
      <c r="B271" s="248" t="s">
        <v>736</v>
      </c>
      <c r="C271" s="147">
        <v>0</v>
      </c>
    </row>
    <row r="272" spans="1:3" ht="15" x14ac:dyDescent="0.25">
      <c r="A272" s="269" t="s">
        <v>1145</v>
      </c>
      <c r="B272" s="248" t="s">
        <v>737</v>
      </c>
      <c r="C272" s="147">
        <v>0</v>
      </c>
    </row>
    <row r="273" spans="1:3" ht="15" x14ac:dyDescent="0.25">
      <c r="A273" s="269" t="s">
        <v>1146</v>
      </c>
      <c r="B273" s="248" t="s">
        <v>738</v>
      </c>
      <c r="C273" s="147">
        <v>0</v>
      </c>
    </row>
    <row r="274" spans="1:3" ht="15" x14ac:dyDescent="0.25">
      <c r="A274" s="269" t="s">
        <v>1147</v>
      </c>
      <c r="B274" s="248" t="s">
        <v>404</v>
      </c>
      <c r="C274" s="147">
        <v>0</v>
      </c>
    </row>
    <row r="275" spans="1:3" ht="15" x14ac:dyDescent="0.25">
      <c r="A275" s="269" t="s">
        <v>1148</v>
      </c>
      <c r="B275" s="248" t="s">
        <v>739</v>
      </c>
      <c r="C275" s="147">
        <v>0</v>
      </c>
    </row>
    <row r="276" spans="1:3" ht="15" x14ac:dyDescent="0.25">
      <c r="A276" s="269" t="s">
        <v>1149</v>
      </c>
      <c r="B276" s="248" t="s">
        <v>740</v>
      </c>
      <c r="C276" s="147">
        <v>0</v>
      </c>
    </row>
    <row r="277" spans="1:3" ht="15" x14ac:dyDescent="0.25">
      <c r="A277" s="269" t="s">
        <v>1150</v>
      </c>
      <c r="B277" s="248" t="s">
        <v>741</v>
      </c>
      <c r="C277" s="147">
        <v>270474</v>
      </c>
    </row>
    <row r="278" spans="1:3" ht="15" x14ac:dyDescent="0.25">
      <c r="A278" s="269" t="s">
        <v>1151</v>
      </c>
      <c r="B278" s="248" t="s">
        <v>742</v>
      </c>
      <c r="C278" s="147">
        <v>0</v>
      </c>
    </row>
    <row r="279" spans="1:3" ht="15" x14ac:dyDescent="0.25">
      <c r="A279" s="269" t="s">
        <v>1152</v>
      </c>
      <c r="B279" s="248" t="s">
        <v>743</v>
      </c>
      <c r="C279" s="147">
        <v>0</v>
      </c>
    </row>
    <row r="280" spans="1:3" ht="15" x14ac:dyDescent="0.25">
      <c r="A280" s="269" t="s">
        <v>1153</v>
      </c>
      <c r="B280" s="248" t="s">
        <v>744</v>
      </c>
      <c r="C280" s="147">
        <v>208188</v>
      </c>
    </row>
    <row r="281" spans="1:3" ht="15" x14ac:dyDescent="0.25">
      <c r="A281" s="269" t="s">
        <v>1154</v>
      </c>
      <c r="B281" s="248" t="s">
        <v>745</v>
      </c>
      <c r="C281" s="147">
        <v>0</v>
      </c>
    </row>
    <row r="282" spans="1:3" ht="15" x14ac:dyDescent="0.25">
      <c r="A282" s="269" t="s">
        <v>1155</v>
      </c>
      <c r="B282" s="248" t="s">
        <v>746</v>
      </c>
      <c r="C282" s="147">
        <v>0</v>
      </c>
    </row>
    <row r="283" spans="1:3" ht="15" x14ac:dyDescent="0.25">
      <c r="A283" s="269" t="s">
        <v>1156</v>
      </c>
      <c r="B283" s="248" t="s">
        <v>747</v>
      </c>
      <c r="C283" s="147">
        <v>0</v>
      </c>
    </row>
    <row r="284" spans="1:3" ht="15" x14ac:dyDescent="0.25">
      <c r="A284" s="269" t="s">
        <v>1157</v>
      </c>
      <c r="B284" s="248" t="s">
        <v>748</v>
      </c>
      <c r="C284" s="147">
        <v>0</v>
      </c>
    </row>
    <row r="285" spans="1:3" ht="15" x14ac:dyDescent="0.25">
      <c r="A285" s="269" t="s">
        <v>1158</v>
      </c>
      <c r="B285" s="248" t="s">
        <v>749</v>
      </c>
      <c r="C285" s="147">
        <v>0</v>
      </c>
    </row>
    <row r="286" spans="1:3" ht="15" x14ac:dyDescent="0.25">
      <c r="A286" s="269" t="s">
        <v>1159</v>
      </c>
      <c r="B286" s="248" t="s">
        <v>750</v>
      </c>
      <c r="C286" s="147">
        <v>0</v>
      </c>
    </row>
    <row r="287" spans="1:3" ht="15" x14ac:dyDescent="0.25">
      <c r="A287" s="269" t="s">
        <v>1160</v>
      </c>
      <c r="B287" s="248" t="s">
        <v>751</v>
      </c>
      <c r="C287" s="147">
        <v>0</v>
      </c>
    </row>
    <row r="288" spans="1:3" ht="15" x14ac:dyDescent="0.25">
      <c r="A288" s="269" t="s">
        <v>1161</v>
      </c>
      <c r="B288" s="248" t="s">
        <v>752</v>
      </c>
      <c r="C288" s="147">
        <v>0</v>
      </c>
    </row>
    <row r="289" spans="1:3" ht="15" x14ac:dyDescent="0.25">
      <c r="A289" s="269" t="s">
        <v>1162</v>
      </c>
      <c r="B289" s="248" t="s">
        <v>753</v>
      </c>
      <c r="C289" s="147">
        <v>0</v>
      </c>
    </row>
    <row r="290" spans="1:3" ht="15" x14ac:dyDescent="0.25">
      <c r="A290" s="269" t="s">
        <v>1163</v>
      </c>
      <c r="B290" s="248" t="s">
        <v>754</v>
      </c>
      <c r="C290" s="147">
        <v>0</v>
      </c>
    </row>
    <row r="291" spans="1:3" ht="15" x14ac:dyDescent="0.25">
      <c r="A291" s="269" t="s">
        <v>1164</v>
      </c>
      <c r="B291" s="248" t="s">
        <v>755</v>
      </c>
      <c r="C291" s="147">
        <v>0</v>
      </c>
    </row>
    <row r="292" spans="1:3" ht="15" x14ac:dyDescent="0.25">
      <c r="A292" s="269" t="s">
        <v>1165</v>
      </c>
      <c r="B292" s="248" t="s">
        <v>756</v>
      </c>
      <c r="C292" s="147">
        <v>0</v>
      </c>
    </row>
    <row r="293" spans="1:3" ht="15" x14ac:dyDescent="0.25">
      <c r="A293" s="269" t="s">
        <v>1166</v>
      </c>
      <c r="B293" s="248" t="s">
        <v>757</v>
      </c>
      <c r="C293" s="147">
        <v>0</v>
      </c>
    </row>
    <row r="294" spans="1:3" ht="15" x14ac:dyDescent="0.25">
      <c r="A294" s="269" t="s">
        <v>1167</v>
      </c>
      <c r="B294" s="248" t="s">
        <v>758</v>
      </c>
      <c r="C294" s="147">
        <v>0</v>
      </c>
    </row>
    <row r="295" spans="1:3" ht="15" x14ac:dyDescent="0.25">
      <c r="A295" s="269" t="s">
        <v>1168</v>
      </c>
      <c r="B295" s="248" t="s">
        <v>759</v>
      </c>
      <c r="C295" s="147">
        <v>0</v>
      </c>
    </row>
    <row r="296" spans="1:3" ht="15" x14ac:dyDescent="0.25">
      <c r="A296" s="269" t="s">
        <v>1169</v>
      </c>
      <c r="B296" s="248" t="s">
        <v>760</v>
      </c>
      <c r="C296" s="147">
        <v>0</v>
      </c>
    </row>
    <row r="297" spans="1:3" ht="15" x14ac:dyDescent="0.25">
      <c r="A297" s="269" t="s">
        <v>1170</v>
      </c>
      <c r="B297" s="248" t="s">
        <v>761</v>
      </c>
      <c r="C297" s="147">
        <v>0</v>
      </c>
    </row>
    <row r="298" spans="1:3" ht="15" x14ac:dyDescent="0.25">
      <c r="A298" s="269" t="s">
        <v>1171</v>
      </c>
      <c r="B298" s="248" t="s">
        <v>762</v>
      </c>
      <c r="C298" s="147">
        <v>0</v>
      </c>
    </row>
    <row r="299" spans="1:3" ht="15" x14ac:dyDescent="0.25">
      <c r="A299" s="269" t="s">
        <v>1172</v>
      </c>
      <c r="B299" s="248" t="s">
        <v>763</v>
      </c>
      <c r="C299" s="147">
        <v>0</v>
      </c>
    </row>
    <row r="300" spans="1:3" ht="15" x14ac:dyDescent="0.25">
      <c r="A300" s="269" t="s">
        <v>1173</v>
      </c>
      <c r="B300" s="248" t="s">
        <v>764</v>
      </c>
      <c r="C300" s="147">
        <v>0</v>
      </c>
    </row>
    <row r="301" spans="1:3" ht="15" x14ac:dyDescent="0.25">
      <c r="A301" s="269" t="s">
        <v>1174</v>
      </c>
      <c r="B301" s="248" t="s">
        <v>765</v>
      </c>
      <c r="C301" s="147">
        <v>0</v>
      </c>
    </row>
    <row r="302" spans="1:3" ht="15" x14ac:dyDescent="0.25">
      <c r="A302" s="269" t="s">
        <v>1175</v>
      </c>
      <c r="B302" s="248" t="s">
        <v>766</v>
      </c>
      <c r="C302" s="147">
        <v>0</v>
      </c>
    </row>
    <row r="303" spans="1:3" ht="15" x14ac:dyDescent="0.25">
      <c r="A303" s="269" t="s">
        <v>1176</v>
      </c>
      <c r="B303" s="248" t="s">
        <v>767</v>
      </c>
      <c r="C303" s="147">
        <v>121978</v>
      </c>
    </row>
    <row r="304" spans="1:3" ht="15" x14ac:dyDescent="0.25">
      <c r="A304" s="269" t="s">
        <v>1177</v>
      </c>
      <c r="B304" s="248" t="s">
        <v>768</v>
      </c>
      <c r="C304" s="147">
        <v>116171</v>
      </c>
    </row>
    <row r="305" spans="1:3" ht="15" x14ac:dyDescent="0.25">
      <c r="A305" s="269" t="s">
        <v>1178</v>
      </c>
      <c r="B305" s="248" t="s">
        <v>769</v>
      </c>
      <c r="C305" s="147">
        <v>0</v>
      </c>
    </row>
    <row r="306" spans="1:3" ht="15" x14ac:dyDescent="0.25">
      <c r="A306" s="269" t="s">
        <v>1179</v>
      </c>
      <c r="B306" s="248" t="s">
        <v>770</v>
      </c>
      <c r="C306" s="147">
        <v>0</v>
      </c>
    </row>
    <row r="307" spans="1:3" ht="15" x14ac:dyDescent="0.25">
      <c r="A307" s="269" t="s">
        <v>1180</v>
      </c>
      <c r="B307" s="248" t="s">
        <v>771</v>
      </c>
      <c r="C307" s="147">
        <v>0</v>
      </c>
    </row>
    <row r="308" spans="1:3" ht="15" x14ac:dyDescent="0.25">
      <c r="A308" s="269" t="s">
        <v>1181</v>
      </c>
      <c r="B308" s="248" t="s">
        <v>772</v>
      </c>
      <c r="C308" s="147">
        <v>0</v>
      </c>
    </row>
    <row r="309" spans="1:3" ht="15" x14ac:dyDescent="0.25">
      <c r="A309" s="269" t="s">
        <v>1182</v>
      </c>
      <c r="B309" s="248" t="s">
        <v>773</v>
      </c>
      <c r="C309" s="147">
        <v>0</v>
      </c>
    </row>
    <row r="310" spans="1:3" ht="15" x14ac:dyDescent="0.25">
      <c r="A310" s="269" t="s">
        <v>1183</v>
      </c>
      <c r="B310" s="248" t="s">
        <v>774</v>
      </c>
      <c r="C310" s="147">
        <v>0</v>
      </c>
    </row>
    <row r="311" spans="1:3" ht="15" x14ac:dyDescent="0.25">
      <c r="A311" s="269" t="s">
        <v>1184</v>
      </c>
      <c r="B311" s="248" t="s">
        <v>775</v>
      </c>
      <c r="C311" s="147">
        <v>0</v>
      </c>
    </row>
    <row r="312" spans="1:3" ht="15" x14ac:dyDescent="0.25">
      <c r="A312" s="269" t="s">
        <v>1185</v>
      </c>
      <c r="B312" s="248" t="s">
        <v>776</v>
      </c>
      <c r="C312" s="147">
        <v>75793</v>
      </c>
    </row>
    <row r="313" spans="1:3" ht="15" x14ac:dyDescent="0.25">
      <c r="A313" s="269" t="s">
        <v>1186</v>
      </c>
      <c r="B313" s="248" t="s">
        <v>777</v>
      </c>
      <c r="C313" s="147">
        <v>0</v>
      </c>
    </row>
    <row r="314" spans="1:3" ht="15" x14ac:dyDescent="0.25">
      <c r="A314" s="269" t="s">
        <v>1187</v>
      </c>
      <c r="B314" s="248" t="s">
        <v>778</v>
      </c>
      <c r="C314" s="147">
        <v>0</v>
      </c>
    </row>
    <row r="315" spans="1:3" ht="15" x14ac:dyDescent="0.25">
      <c r="A315" s="269" t="s">
        <v>1188</v>
      </c>
      <c r="B315" s="248" t="s">
        <v>777</v>
      </c>
      <c r="C315" s="147">
        <v>0</v>
      </c>
    </row>
    <row r="316" spans="1:3" ht="15" x14ac:dyDescent="0.25">
      <c r="A316" s="269" t="s">
        <v>1189</v>
      </c>
      <c r="B316" s="248" t="s">
        <v>779</v>
      </c>
      <c r="C316" s="147">
        <v>0</v>
      </c>
    </row>
    <row r="317" spans="1:3" ht="15" x14ac:dyDescent="0.25">
      <c r="A317" s="269" t="s">
        <v>1190</v>
      </c>
      <c r="B317" s="248" t="s">
        <v>780</v>
      </c>
      <c r="C317" s="147">
        <v>0</v>
      </c>
    </row>
    <row r="318" spans="1:3" ht="15" x14ac:dyDescent="0.25">
      <c r="A318" s="269" t="s">
        <v>1191</v>
      </c>
      <c r="B318" s="248" t="s">
        <v>781</v>
      </c>
      <c r="C318" s="147">
        <v>0</v>
      </c>
    </row>
    <row r="319" spans="1:3" ht="15" x14ac:dyDescent="0.25">
      <c r="A319" s="269" t="s">
        <v>1192</v>
      </c>
      <c r="B319" s="248" t="s">
        <v>782</v>
      </c>
      <c r="C319" s="147">
        <v>0</v>
      </c>
    </row>
    <row r="320" spans="1:3" ht="15" x14ac:dyDescent="0.25">
      <c r="A320" s="269" t="s">
        <v>1193</v>
      </c>
      <c r="B320" s="248" t="s">
        <v>783</v>
      </c>
      <c r="C320" s="147">
        <v>0</v>
      </c>
    </row>
    <row r="321" spans="1:3" ht="15" x14ac:dyDescent="0.25">
      <c r="A321" s="269" t="s">
        <v>1194</v>
      </c>
      <c r="B321" s="248" t="s">
        <v>784</v>
      </c>
      <c r="C321" s="147">
        <v>0</v>
      </c>
    </row>
    <row r="322" spans="1:3" ht="15" x14ac:dyDescent="0.25">
      <c r="A322" s="269" t="s">
        <v>1195</v>
      </c>
      <c r="B322" s="248" t="s">
        <v>785</v>
      </c>
      <c r="C322" s="147">
        <v>0</v>
      </c>
    </row>
    <row r="323" spans="1:3" ht="15" x14ac:dyDescent="0.25">
      <c r="A323" s="269" t="s">
        <v>1196</v>
      </c>
      <c r="B323" s="248" t="s">
        <v>786</v>
      </c>
      <c r="C323" s="147">
        <v>0</v>
      </c>
    </row>
    <row r="324" spans="1:3" ht="15" x14ac:dyDescent="0.25">
      <c r="A324" s="269" t="s">
        <v>1197</v>
      </c>
      <c r="B324" s="248" t="s">
        <v>787</v>
      </c>
      <c r="C324" s="147">
        <v>0</v>
      </c>
    </row>
    <row r="325" spans="1:3" ht="15" x14ac:dyDescent="0.25">
      <c r="A325" s="269" t="s">
        <v>1198</v>
      </c>
      <c r="B325" s="248" t="s">
        <v>788</v>
      </c>
      <c r="C325" s="147">
        <v>0</v>
      </c>
    </row>
    <row r="326" spans="1:3" ht="15" x14ac:dyDescent="0.25">
      <c r="A326" s="269" t="s">
        <v>1199</v>
      </c>
      <c r="B326" s="248" t="s">
        <v>789</v>
      </c>
      <c r="C326" s="147">
        <v>0</v>
      </c>
    </row>
    <row r="327" spans="1:3" ht="15" x14ac:dyDescent="0.25">
      <c r="A327" s="269" t="s">
        <v>1200</v>
      </c>
      <c r="B327" s="248" t="s">
        <v>790</v>
      </c>
      <c r="C327" s="147">
        <v>0</v>
      </c>
    </row>
    <row r="328" spans="1:3" ht="15" x14ac:dyDescent="0.25">
      <c r="A328" s="269" t="s">
        <v>1201</v>
      </c>
      <c r="B328" s="248" t="s">
        <v>791</v>
      </c>
      <c r="C328" s="147">
        <v>0</v>
      </c>
    </row>
    <row r="329" spans="1:3" ht="15" x14ac:dyDescent="0.25">
      <c r="A329" s="269" t="s">
        <v>1202</v>
      </c>
      <c r="B329" s="248" t="s">
        <v>792</v>
      </c>
      <c r="C329" s="147">
        <v>0</v>
      </c>
    </row>
    <row r="330" spans="1:3" ht="15" x14ac:dyDescent="0.25">
      <c r="A330" s="269" t="s">
        <v>1203</v>
      </c>
      <c r="B330" s="248" t="s">
        <v>793</v>
      </c>
      <c r="C330" s="147">
        <v>0</v>
      </c>
    </row>
    <row r="331" spans="1:3" ht="15" x14ac:dyDescent="0.25">
      <c r="A331" s="269" t="s">
        <v>1204</v>
      </c>
      <c r="B331" s="248" t="s">
        <v>794</v>
      </c>
      <c r="C331" s="147">
        <v>0</v>
      </c>
    </row>
    <row r="332" spans="1:3" ht="15" x14ac:dyDescent="0.25">
      <c r="A332" s="269" t="s">
        <v>1205</v>
      </c>
      <c r="B332" s="248" t="s">
        <v>795</v>
      </c>
      <c r="C332" s="147">
        <v>0</v>
      </c>
    </row>
    <row r="333" spans="1:3" ht="15" x14ac:dyDescent="0.25">
      <c r="A333" s="269" t="s">
        <v>1206</v>
      </c>
      <c r="B333" s="248" t="s">
        <v>353</v>
      </c>
      <c r="C333" s="147">
        <v>0</v>
      </c>
    </row>
    <row r="334" spans="1:3" ht="15" x14ac:dyDescent="0.25">
      <c r="A334" s="269" t="s">
        <v>1207</v>
      </c>
      <c r="B334" s="248" t="s">
        <v>796</v>
      </c>
      <c r="C334" s="147">
        <v>69701</v>
      </c>
    </row>
    <row r="335" spans="1:3" ht="15" x14ac:dyDescent="0.25">
      <c r="A335" s="269" t="s">
        <v>1208</v>
      </c>
      <c r="B335" s="248" t="s">
        <v>797</v>
      </c>
      <c r="C335" s="147">
        <v>441308</v>
      </c>
    </row>
    <row r="336" spans="1:3" ht="15" x14ac:dyDescent="0.25">
      <c r="A336" s="269" t="s">
        <v>1209</v>
      </c>
      <c r="B336" s="248" t="s">
        <v>798</v>
      </c>
      <c r="C336" s="147">
        <v>0</v>
      </c>
    </row>
    <row r="337" spans="1:3" ht="15" x14ac:dyDescent="0.25">
      <c r="A337" s="269" t="s">
        <v>1210</v>
      </c>
      <c r="B337" s="248" t="s">
        <v>799</v>
      </c>
      <c r="C337" s="147">
        <v>0</v>
      </c>
    </row>
    <row r="338" spans="1:3" ht="15" x14ac:dyDescent="0.25">
      <c r="A338" s="269" t="s">
        <v>1211</v>
      </c>
      <c r="B338" s="248" t="s">
        <v>800</v>
      </c>
      <c r="C338" s="147">
        <v>0</v>
      </c>
    </row>
    <row r="339" spans="1:3" ht="15" x14ac:dyDescent="0.25">
      <c r="A339" s="269" t="s">
        <v>1212</v>
      </c>
      <c r="B339" s="248" t="s">
        <v>801</v>
      </c>
      <c r="C339" s="147">
        <v>178223</v>
      </c>
    </row>
    <row r="340" spans="1:3" ht="15" x14ac:dyDescent="0.25">
      <c r="A340" s="269" t="s">
        <v>1213</v>
      </c>
      <c r="B340" s="248" t="s">
        <v>802</v>
      </c>
      <c r="C340" s="147">
        <v>0</v>
      </c>
    </row>
    <row r="341" spans="1:3" ht="15" x14ac:dyDescent="0.25">
      <c r="A341" s="269" t="s">
        <v>1214</v>
      </c>
      <c r="B341" s="248" t="s">
        <v>803</v>
      </c>
      <c r="C341" s="147">
        <v>0</v>
      </c>
    </row>
    <row r="342" spans="1:3" ht="15" x14ac:dyDescent="0.25">
      <c r="A342" s="269" t="s">
        <v>1215</v>
      </c>
      <c r="B342" s="248" t="s">
        <v>804</v>
      </c>
      <c r="C342" s="147">
        <v>0</v>
      </c>
    </row>
    <row r="343" spans="1:3" ht="15" x14ac:dyDescent="0.25">
      <c r="A343" s="269" t="s">
        <v>1216</v>
      </c>
      <c r="B343" s="248" t="s">
        <v>805</v>
      </c>
      <c r="C343" s="147">
        <v>141077</v>
      </c>
    </row>
    <row r="344" spans="1:3" ht="15" x14ac:dyDescent="0.25">
      <c r="A344" s="269" t="s">
        <v>1217</v>
      </c>
      <c r="B344" s="248" t="s">
        <v>806</v>
      </c>
      <c r="C344" s="147">
        <v>0</v>
      </c>
    </row>
    <row r="345" spans="1:3" ht="15" x14ac:dyDescent="0.25">
      <c r="A345" s="269" t="s">
        <v>1218</v>
      </c>
      <c r="B345" s="248" t="s">
        <v>807</v>
      </c>
      <c r="C345" s="147">
        <v>0</v>
      </c>
    </row>
    <row r="346" spans="1:3" ht="15" x14ac:dyDescent="0.25">
      <c r="A346" s="269" t="s">
        <v>1219</v>
      </c>
      <c r="B346" s="248" t="s">
        <v>808</v>
      </c>
      <c r="C346" s="147">
        <v>0</v>
      </c>
    </row>
    <row r="347" spans="1:3" ht="15" x14ac:dyDescent="0.25">
      <c r="A347" s="269" t="s">
        <v>1220</v>
      </c>
      <c r="B347" s="248" t="s">
        <v>809</v>
      </c>
      <c r="C347" s="147">
        <v>0</v>
      </c>
    </row>
    <row r="348" spans="1:3" ht="15" x14ac:dyDescent="0.25">
      <c r="A348" s="269" t="s">
        <v>1221</v>
      </c>
      <c r="B348" s="248" t="s">
        <v>810</v>
      </c>
      <c r="C348" s="147">
        <v>0</v>
      </c>
    </row>
    <row r="349" spans="1:3" ht="15" x14ac:dyDescent="0.25">
      <c r="A349" s="269" t="s">
        <v>1222</v>
      </c>
      <c r="B349" s="248" t="s">
        <v>811</v>
      </c>
      <c r="C349" s="147">
        <v>0</v>
      </c>
    </row>
    <row r="350" spans="1:3" ht="15" x14ac:dyDescent="0.25">
      <c r="A350" s="269" t="s">
        <v>1223</v>
      </c>
      <c r="B350" s="248" t="s">
        <v>812</v>
      </c>
      <c r="C350" s="147">
        <v>0</v>
      </c>
    </row>
    <row r="351" spans="1:3" ht="15" x14ac:dyDescent="0.25">
      <c r="A351" s="269" t="s">
        <v>1224</v>
      </c>
      <c r="B351" s="248" t="s">
        <v>813</v>
      </c>
      <c r="C351" s="147">
        <v>0</v>
      </c>
    </row>
    <row r="352" spans="1:3" ht="15" x14ac:dyDescent="0.25">
      <c r="A352" s="269" t="s">
        <v>1225</v>
      </c>
      <c r="B352" s="248" t="s">
        <v>814</v>
      </c>
      <c r="C352" s="147">
        <v>63479</v>
      </c>
    </row>
    <row r="353" spans="1:3" ht="15" x14ac:dyDescent="0.25">
      <c r="A353" s="269" t="s">
        <v>1226</v>
      </c>
      <c r="B353" s="248" t="s">
        <v>815</v>
      </c>
      <c r="C353" s="147">
        <v>0</v>
      </c>
    </row>
    <row r="354" spans="1:3" ht="15" x14ac:dyDescent="0.25">
      <c r="A354" s="269" t="s">
        <v>1227</v>
      </c>
      <c r="B354" s="248" t="s">
        <v>816</v>
      </c>
      <c r="C354" s="147">
        <v>0</v>
      </c>
    </row>
    <row r="355" spans="1:3" ht="15" x14ac:dyDescent="0.25">
      <c r="A355" s="269" t="s">
        <v>1228</v>
      </c>
      <c r="B355" s="248" t="s">
        <v>817</v>
      </c>
      <c r="C355" s="147">
        <v>0</v>
      </c>
    </row>
    <row r="356" spans="1:3" ht="15" x14ac:dyDescent="0.25">
      <c r="A356" s="269" t="s">
        <v>1229</v>
      </c>
      <c r="B356" s="248" t="s">
        <v>818</v>
      </c>
      <c r="C356" s="147">
        <v>0</v>
      </c>
    </row>
    <row r="357" spans="1:3" ht="15" x14ac:dyDescent="0.25">
      <c r="A357" s="269" t="s">
        <v>1230</v>
      </c>
      <c r="B357" s="248" t="s">
        <v>819</v>
      </c>
      <c r="C357" s="147">
        <v>0</v>
      </c>
    </row>
    <row r="358" spans="1:3" ht="15" x14ac:dyDescent="0.25">
      <c r="A358" s="269" t="s">
        <v>1231</v>
      </c>
      <c r="B358" s="248" t="s">
        <v>820</v>
      </c>
      <c r="C358" s="147">
        <v>0</v>
      </c>
    </row>
    <row r="359" spans="1:3" ht="15" x14ac:dyDescent="0.25">
      <c r="A359" s="269" t="s">
        <v>1232</v>
      </c>
      <c r="B359" s="248" t="s">
        <v>821</v>
      </c>
      <c r="C359" s="147">
        <v>0</v>
      </c>
    </row>
    <row r="360" spans="1:3" ht="15" x14ac:dyDescent="0.25">
      <c r="A360" s="269" t="s">
        <v>1233</v>
      </c>
      <c r="B360" s="248" t="s">
        <v>820</v>
      </c>
      <c r="C360" s="147">
        <v>0</v>
      </c>
    </row>
    <row r="361" spans="1:3" ht="15" x14ac:dyDescent="0.25">
      <c r="A361" s="269" t="s">
        <v>1234</v>
      </c>
      <c r="B361" s="248" t="s">
        <v>822</v>
      </c>
      <c r="C361" s="147">
        <v>0</v>
      </c>
    </row>
    <row r="362" spans="1:3" ht="15" x14ac:dyDescent="0.25">
      <c r="A362" s="269" t="s">
        <v>1235</v>
      </c>
      <c r="B362" s="248" t="s">
        <v>823</v>
      </c>
      <c r="C362" s="147">
        <v>0</v>
      </c>
    </row>
    <row r="363" spans="1:3" ht="15" x14ac:dyDescent="0.25">
      <c r="A363" s="269" t="s">
        <v>1236</v>
      </c>
      <c r="B363" s="248" t="s">
        <v>824</v>
      </c>
      <c r="C363" s="147">
        <v>0</v>
      </c>
    </row>
    <row r="364" spans="1:3" ht="15" x14ac:dyDescent="0.25">
      <c r="A364" s="269" t="s">
        <v>1237</v>
      </c>
      <c r="B364" s="248" t="s">
        <v>825</v>
      </c>
      <c r="C364" s="147">
        <v>0</v>
      </c>
    </row>
    <row r="365" spans="1:3" ht="15" x14ac:dyDescent="0.25">
      <c r="A365" s="269" t="s">
        <v>1238</v>
      </c>
      <c r="B365" s="248" t="s">
        <v>826</v>
      </c>
      <c r="C365" s="147">
        <v>0</v>
      </c>
    </row>
    <row r="366" spans="1:3" ht="15" x14ac:dyDescent="0.25">
      <c r="A366" s="269" t="s">
        <v>1239</v>
      </c>
      <c r="B366" s="248" t="s">
        <v>827</v>
      </c>
      <c r="C366" s="147">
        <v>0</v>
      </c>
    </row>
    <row r="367" spans="1:3" ht="15" x14ac:dyDescent="0.25">
      <c r="A367" s="269" t="s">
        <v>1240</v>
      </c>
      <c r="B367" s="248" t="s">
        <v>828</v>
      </c>
      <c r="C367" s="147">
        <v>0</v>
      </c>
    </row>
    <row r="368" spans="1:3" ht="15" x14ac:dyDescent="0.25">
      <c r="A368" s="269" t="s">
        <v>1241</v>
      </c>
      <c r="B368" s="248" t="s">
        <v>829</v>
      </c>
      <c r="C368" s="147">
        <v>0</v>
      </c>
    </row>
    <row r="369" spans="1:3" ht="15" x14ac:dyDescent="0.25">
      <c r="A369" s="269" t="s">
        <v>1242</v>
      </c>
      <c r="B369" s="248" t="s">
        <v>830</v>
      </c>
      <c r="C369" s="147">
        <v>0</v>
      </c>
    </row>
    <row r="370" spans="1:3" ht="15" x14ac:dyDescent="0.25">
      <c r="A370" s="269" t="s">
        <v>1243</v>
      </c>
      <c r="B370" s="248" t="s">
        <v>831</v>
      </c>
      <c r="C370" s="147">
        <v>0</v>
      </c>
    </row>
    <row r="371" spans="1:3" ht="15" x14ac:dyDescent="0.25">
      <c r="A371" s="269" t="s">
        <v>1244</v>
      </c>
      <c r="B371" s="248" t="s">
        <v>832</v>
      </c>
      <c r="C371" s="147">
        <v>0</v>
      </c>
    </row>
    <row r="372" spans="1:3" ht="15" x14ac:dyDescent="0.25">
      <c r="A372" s="269" t="s">
        <v>1245</v>
      </c>
      <c r="B372" s="248" t="s">
        <v>833</v>
      </c>
      <c r="C372" s="147">
        <v>0</v>
      </c>
    </row>
    <row r="373" spans="1:3" ht="15" x14ac:dyDescent="0.25">
      <c r="A373" s="269" t="s">
        <v>1246</v>
      </c>
      <c r="B373" s="248" t="s">
        <v>834</v>
      </c>
      <c r="C373" s="147">
        <v>0</v>
      </c>
    </row>
    <row r="374" spans="1:3" ht="15" x14ac:dyDescent="0.25">
      <c r="A374" s="269" t="s">
        <v>1247</v>
      </c>
      <c r="B374" s="248" t="s">
        <v>835</v>
      </c>
      <c r="C374" s="147">
        <v>0</v>
      </c>
    </row>
    <row r="375" spans="1:3" ht="15" x14ac:dyDescent="0.25">
      <c r="A375" s="269" t="s">
        <v>1248</v>
      </c>
      <c r="B375" s="248" t="s">
        <v>836</v>
      </c>
      <c r="C375" s="147">
        <v>0</v>
      </c>
    </row>
    <row r="376" spans="1:3" ht="15" x14ac:dyDescent="0.25">
      <c r="A376" s="269" t="s">
        <v>1249</v>
      </c>
      <c r="B376" s="248" t="s">
        <v>837</v>
      </c>
      <c r="C376" s="147">
        <v>0</v>
      </c>
    </row>
    <row r="377" spans="1:3" ht="15" x14ac:dyDescent="0.25">
      <c r="A377" s="269" t="s">
        <v>1250</v>
      </c>
      <c r="B377" s="248" t="s">
        <v>838</v>
      </c>
      <c r="C377" s="147">
        <v>0</v>
      </c>
    </row>
    <row r="378" spans="1:3" ht="15" x14ac:dyDescent="0.25">
      <c r="A378" s="269" t="s">
        <v>1251</v>
      </c>
      <c r="B378" s="248" t="s">
        <v>839</v>
      </c>
      <c r="C378" s="147">
        <v>0</v>
      </c>
    </row>
    <row r="379" spans="1:3" ht="15" x14ac:dyDescent="0.25">
      <c r="A379" s="269" t="s">
        <v>1252</v>
      </c>
      <c r="B379" s="248" t="s">
        <v>840</v>
      </c>
      <c r="C379" s="147">
        <v>0</v>
      </c>
    </row>
    <row r="380" spans="1:3" ht="15" x14ac:dyDescent="0.25">
      <c r="A380" s="269" t="s">
        <v>1253</v>
      </c>
      <c r="B380" s="248" t="s">
        <v>841</v>
      </c>
      <c r="C380" s="147">
        <v>0</v>
      </c>
    </row>
    <row r="381" spans="1:3" ht="15" x14ac:dyDescent="0.25">
      <c r="A381" s="269" t="s">
        <v>1254</v>
      </c>
      <c r="B381" s="248" t="s">
        <v>842</v>
      </c>
      <c r="C381" s="147">
        <v>0</v>
      </c>
    </row>
    <row r="382" spans="1:3" ht="15" x14ac:dyDescent="0.25">
      <c r="A382" s="269" t="s">
        <v>1255</v>
      </c>
      <c r="B382" s="248" t="s">
        <v>843</v>
      </c>
      <c r="C382" s="147">
        <v>0</v>
      </c>
    </row>
    <row r="383" spans="1:3" ht="15" x14ac:dyDescent="0.25">
      <c r="A383" s="269" t="s">
        <v>1256</v>
      </c>
      <c r="B383" s="248" t="s">
        <v>844</v>
      </c>
      <c r="C383" s="147">
        <v>0</v>
      </c>
    </row>
    <row r="384" spans="1:3" ht="15" x14ac:dyDescent="0.25">
      <c r="A384" s="269" t="s">
        <v>1257</v>
      </c>
      <c r="B384" s="248" t="s">
        <v>845</v>
      </c>
      <c r="C384" s="147">
        <v>2022164</v>
      </c>
    </row>
    <row r="385" spans="1:3" ht="15" x14ac:dyDescent="0.25">
      <c r="A385" s="269" t="s">
        <v>1258</v>
      </c>
      <c r="B385" s="248" t="s">
        <v>846</v>
      </c>
      <c r="C385" s="147">
        <v>0</v>
      </c>
    </row>
    <row r="386" spans="1:3" ht="15" x14ac:dyDescent="0.25">
      <c r="A386" s="269" t="s">
        <v>1259</v>
      </c>
      <c r="B386" s="248" t="s">
        <v>847</v>
      </c>
      <c r="C386" s="147">
        <v>0</v>
      </c>
    </row>
    <row r="387" spans="1:3" ht="15" x14ac:dyDescent="0.25">
      <c r="A387" s="269" t="s">
        <v>1260</v>
      </c>
      <c r="B387" s="248" t="s">
        <v>848</v>
      </c>
      <c r="C387" s="147">
        <v>0</v>
      </c>
    </row>
    <row r="388" spans="1:3" ht="15" x14ac:dyDescent="0.25">
      <c r="A388" s="269" t="s">
        <v>1261</v>
      </c>
      <c r="B388" s="259" t="s">
        <v>347</v>
      </c>
      <c r="C388" s="147">
        <v>0</v>
      </c>
    </row>
    <row r="389" spans="1:3" ht="15" x14ac:dyDescent="0.25">
      <c r="A389" s="269" t="s">
        <v>1262</v>
      </c>
      <c r="B389" s="259" t="s">
        <v>414</v>
      </c>
      <c r="C389" s="147">
        <v>0</v>
      </c>
    </row>
    <row r="390" spans="1:3" ht="15" x14ac:dyDescent="0.25">
      <c r="A390" s="269" t="s">
        <v>1263</v>
      </c>
      <c r="B390" s="259" t="s">
        <v>415</v>
      </c>
      <c r="C390" s="147">
        <v>0</v>
      </c>
    </row>
    <row r="391" spans="1:3" ht="15" x14ac:dyDescent="0.25">
      <c r="A391" s="269" t="s">
        <v>1264</v>
      </c>
      <c r="B391" s="259" t="s">
        <v>416</v>
      </c>
      <c r="C391" s="147">
        <v>0</v>
      </c>
    </row>
    <row r="392" spans="1:3" ht="15" x14ac:dyDescent="0.25">
      <c r="A392" s="269" t="s">
        <v>1265</v>
      </c>
      <c r="B392" s="259" t="s">
        <v>417</v>
      </c>
      <c r="C392" s="147">
        <v>0</v>
      </c>
    </row>
    <row r="393" spans="1:3" ht="15" x14ac:dyDescent="0.25">
      <c r="A393" s="269" t="s">
        <v>1266</v>
      </c>
      <c r="B393" s="259" t="s">
        <v>418</v>
      </c>
      <c r="C393" s="147">
        <v>0</v>
      </c>
    </row>
    <row r="394" spans="1:3" ht="15" x14ac:dyDescent="0.25">
      <c r="A394" s="269" t="s">
        <v>1267</v>
      </c>
      <c r="B394" s="259" t="s">
        <v>419</v>
      </c>
      <c r="C394" s="147">
        <v>0</v>
      </c>
    </row>
    <row r="395" spans="1:3" ht="15" x14ac:dyDescent="0.25">
      <c r="A395" s="269" t="s">
        <v>1268</v>
      </c>
      <c r="B395" s="259" t="s">
        <v>420</v>
      </c>
      <c r="C395" s="147">
        <v>0</v>
      </c>
    </row>
    <row r="396" spans="1:3" ht="15" x14ac:dyDescent="0.25">
      <c r="A396" s="269" t="s">
        <v>1269</v>
      </c>
      <c r="B396" s="259" t="s">
        <v>421</v>
      </c>
      <c r="C396" s="147">
        <v>0</v>
      </c>
    </row>
    <row r="397" spans="1:3" ht="15" x14ac:dyDescent="0.25">
      <c r="A397" s="269" t="s">
        <v>1270</v>
      </c>
      <c r="B397" s="259" t="s">
        <v>422</v>
      </c>
      <c r="C397" s="147">
        <v>0</v>
      </c>
    </row>
    <row r="398" spans="1:3" ht="15" x14ac:dyDescent="0.25">
      <c r="A398" s="269" t="s">
        <v>1271</v>
      </c>
      <c r="B398" s="259" t="s">
        <v>423</v>
      </c>
      <c r="C398" s="147">
        <v>0</v>
      </c>
    </row>
    <row r="399" spans="1:3" ht="15" x14ac:dyDescent="0.25">
      <c r="A399" s="269" t="s">
        <v>1272</v>
      </c>
      <c r="B399" s="259" t="s">
        <v>424</v>
      </c>
      <c r="C399" s="147">
        <v>0</v>
      </c>
    </row>
    <row r="400" spans="1:3" ht="15" x14ac:dyDescent="0.25">
      <c r="A400" s="269" t="s">
        <v>1273</v>
      </c>
      <c r="B400" s="259" t="s">
        <v>425</v>
      </c>
      <c r="C400" s="147">
        <v>0</v>
      </c>
    </row>
    <row r="401" spans="1:3" ht="15" x14ac:dyDescent="0.25">
      <c r="A401" s="269" t="s">
        <v>1274</v>
      </c>
      <c r="B401" s="259" t="s">
        <v>426</v>
      </c>
      <c r="C401" s="147">
        <v>0</v>
      </c>
    </row>
    <row r="402" spans="1:3" ht="15" x14ac:dyDescent="0.25">
      <c r="A402" s="269" t="s">
        <v>1275</v>
      </c>
      <c r="B402" s="259" t="s">
        <v>427</v>
      </c>
      <c r="C402" s="147">
        <v>0</v>
      </c>
    </row>
    <row r="403" spans="1:3" ht="15" x14ac:dyDescent="0.25">
      <c r="A403" s="269" t="s">
        <v>1276</v>
      </c>
      <c r="B403" s="259" t="s">
        <v>428</v>
      </c>
      <c r="C403" s="147">
        <v>0</v>
      </c>
    </row>
    <row r="404" spans="1:3" ht="15" x14ac:dyDescent="0.25">
      <c r="A404" s="269" t="s">
        <v>1277</v>
      </c>
      <c r="B404" s="259" t="s">
        <v>429</v>
      </c>
      <c r="C404" s="147">
        <v>0</v>
      </c>
    </row>
    <row r="405" spans="1:3" ht="15" x14ac:dyDescent="0.25">
      <c r="A405" s="269" t="s">
        <v>1278</v>
      </c>
      <c r="B405" s="259" t="s">
        <v>430</v>
      </c>
      <c r="C405" s="147">
        <v>0</v>
      </c>
    </row>
    <row r="406" spans="1:3" ht="15" x14ac:dyDescent="0.25">
      <c r="A406" s="269" t="s">
        <v>1279</v>
      </c>
      <c r="B406" s="259" t="s">
        <v>431</v>
      </c>
      <c r="C406" s="147">
        <v>0</v>
      </c>
    </row>
    <row r="407" spans="1:3" ht="15" x14ac:dyDescent="0.25">
      <c r="A407" s="269" t="s">
        <v>1280</v>
      </c>
      <c r="B407" s="259" t="s">
        <v>432</v>
      </c>
      <c r="C407" s="147">
        <v>0</v>
      </c>
    </row>
    <row r="408" spans="1:3" ht="15" x14ac:dyDescent="0.25">
      <c r="A408" s="269" t="s">
        <v>1281</v>
      </c>
      <c r="B408" s="259" t="s">
        <v>433</v>
      </c>
      <c r="C408" s="147">
        <v>0</v>
      </c>
    </row>
    <row r="409" spans="1:3" ht="15" x14ac:dyDescent="0.25">
      <c r="A409" s="269" t="s">
        <v>1282</v>
      </c>
      <c r="B409" s="259" t="s">
        <v>434</v>
      </c>
      <c r="C409" s="147">
        <v>0</v>
      </c>
    </row>
    <row r="410" spans="1:3" ht="15" x14ac:dyDescent="0.25">
      <c r="A410" s="269" t="s">
        <v>1283</v>
      </c>
      <c r="B410" s="259" t="s">
        <v>435</v>
      </c>
      <c r="C410" s="147">
        <v>0</v>
      </c>
    </row>
    <row r="411" spans="1:3" ht="15" x14ac:dyDescent="0.25">
      <c r="A411" s="269" t="s">
        <v>1284</v>
      </c>
      <c r="B411" s="259" t="s">
        <v>436</v>
      </c>
      <c r="C411" s="147">
        <v>0</v>
      </c>
    </row>
    <row r="412" spans="1:3" ht="15" x14ac:dyDescent="0.25">
      <c r="A412" s="269" t="s">
        <v>1285</v>
      </c>
      <c r="B412" s="259" t="s">
        <v>437</v>
      </c>
      <c r="C412" s="147">
        <v>0</v>
      </c>
    </row>
    <row r="413" spans="1:3" ht="15" x14ac:dyDescent="0.25">
      <c r="A413" s="269" t="s">
        <v>1286</v>
      </c>
      <c r="B413" s="259" t="s">
        <v>438</v>
      </c>
      <c r="C413" s="147">
        <v>0</v>
      </c>
    </row>
    <row r="414" spans="1:3" ht="15" x14ac:dyDescent="0.25">
      <c r="A414" s="269" t="s">
        <v>1287</v>
      </c>
      <c r="B414" s="259" t="s">
        <v>439</v>
      </c>
      <c r="C414" s="147">
        <v>0</v>
      </c>
    </row>
    <row r="415" spans="1:3" ht="15" x14ac:dyDescent="0.25">
      <c r="A415" s="269" t="s">
        <v>1288</v>
      </c>
      <c r="B415" s="259" t="s">
        <v>440</v>
      </c>
      <c r="C415" s="147">
        <v>0</v>
      </c>
    </row>
    <row r="416" spans="1:3" ht="15" x14ac:dyDescent="0.25">
      <c r="A416" s="269" t="s">
        <v>1289</v>
      </c>
      <c r="B416" s="259" t="s">
        <v>382</v>
      </c>
      <c r="C416" s="147">
        <v>0</v>
      </c>
    </row>
    <row r="417" spans="1:3" ht="15" x14ac:dyDescent="0.25">
      <c r="A417" s="269" t="s">
        <v>1290</v>
      </c>
      <c r="B417" s="259" t="s">
        <v>441</v>
      </c>
      <c r="C417" s="147">
        <v>0</v>
      </c>
    </row>
    <row r="418" spans="1:3" ht="15" x14ac:dyDescent="0.25">
      <c r="A418" s="269" t="s">
        <v>1291</v>
      </c>
      <c r="B418" s="259" t="s">
        <v>442</v>
      </c>
      <c r="C418" s="147">
        <v>0</v>
      </c>
    </row>
    <row r="419" spans="1:3" ht="15" x14ac:dyDescent="0.25">
      <c r="A419" s="269" t="s">
        <v>1292</v>
      </c>
      <c r="B419" s="259" t="s">
        <v>443</v>
      </c>
      <c r="C419" s="147">
        <v>0</v>
      </c>
    </row>
    <row r="420" spans="1:3" ht="15" x14ac:dyDescent="0.25">
      <c r="A420" s="269" t="s">
        <v>1293</v>
      </c>
      <c r="B420" s="259" t="s">
        <v>444</v>
      </c>
      <c r="C420" s="147">
        <v>0</v>
      </c>
    </row>
    <row r="421" spans="1:3" ht="15" x14ac:dyDescent="0.25">
      <c r="A421" s="269" t="s">
        <v>1294</v>
      </c>
      <c r="B421" s="259" t="s">
        <v>445</v>
      </c>
      <c r="C421" s="147">
        <v>0</v>
      </c>
    </row>
    <row r="422" spans="1:3" ht="15" x14ac:dyDescent="0.25">
      <c r="A422" s="269" t="s">
        <v>1295</v>
      </c>
      <c r="B422" s="259" t="s">
        <v>446</v>
      </c>
      <c r="C422" s="147">
        <v>0</v>
      </c>
    </row>
    <row r="423" spans="1:3" ht="15" x14ac:dyDescent="0.25">
      <c r="A423" s="269" t="s">
        <v>1296</v>
      </c>
      <c r="B423" s="259" t="s">
        <v>447</v>
      </c>
      <c r="C423" s="147">
        <v>0</v>
      </c>
    </row>
    <row r="424" spans="1:3" ht="15" x14ac:dyDescent="0.25">
      <c r="A424" s="269" t="s">
        <v>1297</v>
      </c>
      <c r="B424" s="259" t="s">
        <v>448</v>
      </c>
      <c r="C424" s="147">
        <v>0</v>
      </c>
    </row>
    <row r="425" spans="1:3" ht="15" x14ac:dyDescent="0.25">
      <c r="A425" s="269" t="s">
        <v>1298</v>
      </c>
      <c r="B425" s="259" t="s">
        <v>418</v>
      </c>
      <c r="C425" s="147">
        <v>0</v>
      </c>
    </row>
    <row r="426" spans="1:3" ht="15" x14ac:dyDescent="0.25">
      <c r="A426" s="269" t="s">
        <v>1299</v>
      </c>
      <c r="B426" s="259" t="s">
        <v>449</v>
      </c>
      <c r="C426" s="147">
        <v>0</v>
      </c>
    </row>
    <row r="427" spans="1:3" ht="15" x14ac:dyDescent="0.25">
      <c r="A427" s="269" t="s">
        <v>1300</v>
      </c>
      <c r="B427" s="259" t="s">
        <v>450</v>
      </c>
      <c r="C427" s="147">
        <v>0</v>
      </c>
    </row>
    <row r="428" spans="1:3" ht="15" x14ac:dyDescent="0.25">
      <c r="A428" s="269" t="s">
        <v>1301</v>
      </c>
      <c r="B428" s="259" t="s">
        <v>451</v>
      </c>
      <c r="C428" s="147">
        <v>0</v>
      </c>
    </row>
    <row r="429" spans="1:3" ht="15" x14ac:dyDescent="0.25">
      <c r="A429" s="269" t="s">
        <v>1302</v>
      </c>
      <c r="B429" s="259" t="s">
        <v>452</v>
      </c>
      <c r="C429" s="147">
        <v>0</v>
      </c>
    </row>
    <row r="430" spans="1:3" ht="15" x14ac:dyDescent="0.25">
      <c r="A430" s="269" t="s">
        <v>1303</v>
      </c>
      <c r="B430" s="259" t="s">
        <v>453</v>
      </c>
      <c r="C430" s="147">
        <v>0</v>
      </c>
    </row>
    <row r="431" spans="1:3" ht="15" x14ac:dyDescent="0.25">
      <c r="A431" s="269" t="s">
        <v>1304</v>
      </c>
      <c r="B431" s="259" t="s">
        <v>454</v>
      </c>
      <c r="C431" s="147">
        <v>0</v>
      </c>
    </row>
    <row r="432" spans="1:3" ht="15" x14ac:dyDescent="0.25">
      <c r="A432" s="269" t="s">
        <v>1305</v>
      </c>
      <c r="B432" s="259" t="s">
        <v>455</v>
      </c>
      <c r="C432" s="147">
        <v>0</v>
      </c>
    </row>
    <row r="433" spans="1:3" ht="15" x14ac:dyDescent="0.25">
      <c r="A433" s="269" t="s">
        <v>1306</v>
      </c>
      <c r="B433" s="259" t="s">
        <v>456</v>
      </c>
      <c r="C433" s="147">
        <v>0</v>
      </c>
    </row>
    <row r="434" spans="1:3" ht="15" x14ac:dyDescent="0.25">
      <c r="A434" s="269" t="s">
        <v>1307</v>
      </c>
      <c r="B434" s="259" t="s">
        <v>457</v>
      </c>
      <c r="C434" s="147">
        <v>0</v>
      </c>
    </row>
    <row r="435" spans="1:3" ht="15" x14ac:dyDescent="0.25">
      <c r="A435" s="269" t="s">
        <v>1308</v>
      </c>
      <c r="B435" s="259" t="s">
        <v>458</v>
      </c>
      <c r="C435" s="147">
        <v>0</v>
      </c>
    </row>
    <row r="436" spans="1:3" ht="15" x14ac:dyDescent="0.25">
      <c r="A436" s="269" t="s">
        <v>1309</v>
      </c>
      <c r="B436" s="259" t="s">
        <v>459</v>
      </c>
      <c r="C436" s="147">
        <v>47255</v>
      </c>
    </row>
    <row r="437" spans="1:3" ht="15" x14ac:dyDescent="0.25">
      <c r="A437" s="269" t="s">
        <v>1310</v>
      </c>
      <c r="B437" s="259" t="s">
        <v>460</v>
      </c>
      <c r="C437" s="147">
        <v>0</v>
      </c>
    </row>
    <row r="438" spans="1:3" ht="15" x14ac:dyDescent="0.25">
      <c r="A438" s="269" t="s">
        <v>1311</v>
      </c>
      <c r="B438" s="259" t="s">
        <v>461</v>
      </c>
      <c r="C438" s="147">
        <v>0</v>
      </c>
    </row>
    <row r="439" spans="1:3" ht="15" x14ac:dyDescent="0.25">
      <c r="A439" s="269" t="s">
        <v>1312</v>
      </c>
      <c r="B439" s="259" t="s">
        <v>462</v>
      </c>
      <c r="C439" s="147">
        <v>58996</v>
      </c>
    </row>
    <row r="440" spans="1:3" ht="15" x14ac:dyDescent="0.25">
      <c r="A440" s="269" t="s">
        <v>1313</v>
      </c>
      <c r="B440" s="259" t="s">
        <v>463</v>
      </c>
      <c r="C440" s="147">
        <v>0</v>
      </c>
    </row>
    <row r="441" spans="1:3" ht="15" x14ac:dyDescent="0.25">
      <c r="A441" s="269" t="s">
        <v>1314</v>
      </c>
      <c r="B441" s="259" t="s">
        <v>464</v>
      </c>
      <c r="C441" s="147">
        <v>0</v>
      </c>
    </row>
    <row r="442" spans="1:3" ht="15" x14ac:dyDescent="0.25">
      <c r="A442" s="269" t="s">
        <v>1315</v>
      </c>
      <c r="B442" s="259" t="s">
        <v>465</v>
      </c>
      <c r="C442" s="147">
        <v>0</v>
      </c>
    </row>
    <row r="443" spans="1:3" ht="15" x14ac:dyDescent="0.25">
      <c r="A443" s="269" t="s">
        <v>1316</v>
      </c>
      <c r="B443" s="259" t="s">
        <v>466</v>
      </c>
      <c r="C443" s="147">
        <v>0</v>
      </c>
    </row>
    <row r="444" spans="1:3" ht="15" x14ac:dyDescent="0.25">
      <c r="A444" s="269" t="s">
        <v>1317</v>
      </c>
      <c r="B444" s="259" t="s">
        <v>467</v>
      </c>
      <c r="C444" s="147">
        <v>0</v>
      </c>
    </row>
    <row r="445" spans="1:3" ht="15" x14ac:dyDescent="0.25">
      <c r="A445" s="269" t="s">
        <v>1318</v>
      </c>
      <c r="B445" s="259" t="s">
        <v>468</v>
      </c>
      <c r="C445" s="147">
        <v>0</v>
      </c>
    </row>
    <row r="446" spans="1:3" ht="15" x14ac:dyDescent="0.25">
      <c r="A446" s="269" t="s">
        <v>1319</v>
      </c>
      <c r="B446" s="259" t="s">
        <v>469</v>
      </c>
      <c r="C446" s="147">
        <v>255042</v>
      </c>
    </row>
    <row r="447" spans="1:3" ht="15" x14ac:dyDescent="0.25">
      <c r="A447" s="269" t="s">
        <v>1320</v>
      </c>
      <c r="B447" s="259" t="s">
        <v>470</v>
      </c>
      <c r="C447" s="147">
        <v>0</v>
      </c>
    </row>
    <row r="448" spans="1:3" ht="15" x14ac:dyDescent="0.25">
      <c r="A448" s="269" t="s">
        <v>1321</v>
      </c>
      <c r="B448" s="259" t="s">
        <v>471</v>
      </c>
      <c r="C448" s="147">
        <v>0</v>
      </c>
    </row>
    <row r="449" spans="1:3" ht="15" x14ac:dyDescent="0.25">
      <c r="A449" s="269" t="s">
        <v>1322</v>
      </c>
      <c r="B449" s="259" t="s">
        <v>472</v>
      </c>
      <c r="C449" s="147">
        <v>0</v>
      </c>
    </row>
    <row r="450" spans="1:3" ht="15" x14ac:dyDescent="0.25">
      <c r="A450" s="269" t="s">
        <v>1323</v>
      </c>
      <c r="B450" s="259" t="s">
        <v>473</v>
      </c>
      <c r="C450" s="147">
        <v>300000</v>
      </c>
    </row>
    <row r="451" spans="1:3" ht="15" x14ac:dyDescent="0.25">
      <c r="A451" s="269" t="s">
        <v>1324</v>
      </c>
      <c r="B451" s="259" t="s">
        <v>474</v>
      </c>
      <c r="C451" s="147">
        <v>0</v>
      </c>
    </row>
    <row r="452" spans="1:3" ht="15" x14ac:dyDescent="0.25">
      <c r="A452" s="269" t="s">
        <v>1325</v>
      </c>
      <c r="B452" s="259" t="s">
        <v>474</v>
      </c>
      <c r="C452" s="147">
        <v>0</v>
      </c>
    </row>
    <row r="453" spans="1:3" ht="15" x14ac:dyDescent="0.25">
      <c r="A453" s="269" t="s">
        <v>1326</v>
      </c>
      <c r="B453" s="259" t="s">
        <v>475</v>
      </c>
      <c r="C453" s="147">
        <v>0</v>
      </c>
    </row>
    <row r="454" spans="1:3" ht="15" x14ac:dyDescent="0.25">
      <c r="A454" s="269" t="s">
        <v>1327</v>
      </c>
      <c r="B454" s="259" t="s">
        <v>476</v>
      </c>
      <c r="C454" s="147">
        <v>0</v>
      </c>
    </row>
    <row r="455" spans="1:3" ht="15" x14ac:dyDescent="0.25">
      <c r="A455" s="269" t="s">
        <v>1328</v>
      </c>
      <c r="B455" s="259" t="s">
        <v>477</v>
      </c>
      <c r="C455" s="147">
        <v>0</v>
      </c>
    </row>
    <row r="456" spans="1:3" ht="15" x14ac:dyDescent="0.25">
      <c r="A456" s="269" t="s">
        <v>1329</v>
      </c>
      <c r="B456" s="259" t="s">
        <v>316</v>
      </c>
      <c r="C456" s="147">
        <v>0</v>
      </c>
    </row>
    <row r="457" spans="1:3" ht="15" x14ac:dyDescent="0.25">
      <c r="A457" s="269" t="s">
        <v>1330</v>
      </c>
      <c r="B457" s="259" t="s">
        <v>478</v>
      </c>
      <c r="C457" s="147">
        <v>0</v>
      </c>
    </row>
    <row r="458" spans="1:3" ht="15" x14ac:dyDescent="0.25">
      <c r="A458" s="269" t="s">
        <v>1331</v>
      </c>
      <c r="B458" s="259" t="s">
        <v>479</v>
      </c>
      <c r="C458" s="147">
        <v>0</v>
      </c>
    </row>
    <row r="459" spans="1:3" ht="15" x14ac:dyDescent="0.25">
      <c r="A459" s="269" t="s">
        <v>1332</v>
      </c>
      <c r="B459" s="259" t="s">
        <v>480</v>
      </c>
      <c r="C459" s="147">
        <v>0</v>
      </c>
    </row>
    <row r="460" spans="1:3" ht="15" x14ac:dyDescent="0.25">
      <c r="A460" s="269" t="s">
        <v>1333</v>
      </c>
      <c r="B460" s="259" t="s">
        <v>481</v>
      </c>
      <c r="C460" s="147">
        <v>0</v>
      </c>
    </row>
    <row r="461" spans="1:3" ht="15" x14ac:dyDescent="0.25">
      <c r="A461" s="269" t="s">
        <v>1334</v>
      </c>
      <c r="B461" s="259" t="s">
        <v>482</v>
      </c>
      <c r="C461" s="147">
        <v>0</v>
      </c>
    </row>
    <row r="462" spans="1:3" ht="15" x14ac:dyDescent="0.25">
      <c r="A462" s="269" t="s">
        <v>1335</v>
      </c>
      <c r="B462" s="259" t="s">
        <v>483</v>
      </c>
      <c r="C462" s="147">
        <v>50000</v>
      </c>
    </row>
    <row r="463" spans="1:3" ht="15" x14ac:dyDescent="0.25">
      <c r="A463" s="269" t="s">
        <v>1336</v>
      </c>
      <c r="B463" s="259" t="s">
        <v>484</v>
      </c>
      <c r="C463" s="147">
        <v>0</v>
      </c>
    </row>
    <row r="464" spans="1:3" ht="15" x14ac:dyDescent="0.25">
      <c r="A464" s="269" t="s">
        <v>1337</v>
      </c>
      <c r="B464" s="259" t="s">
        <v>485</v>
      </c>
      <c r="C464" s="147">
        <v>0</v>
      </c>
    </row>
    <row r="465" spans="1:3" ht="15" x14ac:dyDescent="0.25">
      <c r="A465" s="269" t="s">
        <v>1338</v>
      </c>
      <c r="B465" s="259" t="s">
        <v>486</v>
      </c>
      <c r="C465" s="147">
        <v>0</v>
      </c>
    </row>
    <row r="466" spans="1:3" ht="15" x14ac:dyDescent="0.25">
      <c r="A466" s="269" t="s">
        <v>1339</v>
      </c>
      <c r="B466" s="259" t="s">
        <v>487</v>
      </c>
      <c r="C466" s="147">
        <v>0</v>
      </c>
    </row>
    <row r="467" spans="1:3" ht="15" x14ac:dyDescent="0.25">
      <c r="A467" s="269" t="s">
        <v>1340</v>
      </c>
      <c r="B467" s="259" t="s">
        <v>488</v>
      </c>
      <c r="C467" s="147">
        <v>0</v>
      </c>
    </row>
    <row r="468" spans="1:3" ht="15" x14ac:dyDescent="0.25">
      <c r="A468" s="269" t="s">
        <v>1341</v>
      </c>
      <c r="B468" s="259" t="s">
        <v>489</v>
      </c>
      <c r="C468" s="147">
        <v>0</v>
      </c>
    </row>
    <row r="469" spans="1:3" ht="15" x14ac:dyDescent="0.25">
      <c r="A469" s="269" t="s">
        <v>1342</v>
      </c>
      <c r="B469" s="259" t="s">
        <v>490</v>
      </c>
      <c r="C469" s="147">
        <v>37944</v>
      </c>
    </row>
    <row r="470" spans="1:3" ht="15" x14ac:dyDescent="0.25">
      <c r="A470" s="269" t="s">
        <v>1343</v>
      </c>
      <c r="B470" s="259" t="s">
        <v>491</v>
      </c>
      <c r="C470" s="147">
        <v>0</v>
      </c>
    </row>
    <row r="471" spans="1:3" ht="15" x14ac:dyDescent="0.25">
      <c r="A471" s="269" t="s">
        <v>1344</v>
      </c>
      <c r="B471" s="259" t="s">
        <v>476</v>
      </c>
      <c r="C471" s="147">
        <v>0</v>
      </c>
    </row>
    <row r="472" spans="1:3" ht="15" x14ac:dyDescent="0.25">
      <c r="A472" s="269" t="s">
        <v>1345</v>
      </c>
      <c r="B472" s="259" t="s">
        <v>492</v>
      </c>
      <c r="C472" s="147">
        <v>0</v>
      </c>
    </row>
    <row r="473" spans="1:3" ht="15" x14ac:dyDescent="0.25">
      <c r="A473" s="269" t="s">
        <v>1346</v>
      </c>
      <c r="B473" s="259" t="s">
        <v>493</v>
      </c>
      <c r="C473" s="147">
        <v>0</v>
      </c>
    </row>
    <row r="474" spans="1:3" ht="15" x14ac:dyDescent="0.25">
      <c r="A474" s="269" t="s">
        <v>1347</v>
      </c>
      <c r="B474" s="259" t="s">
        <v>494</v>
      </c>
      <c r="C474" s="147">
        <v>0</v>
      </c>
    </row>
    <row r="475" spans="1:3" ht="15" x14ac:dyDescent="0.25">
      <c r="A475" s="269" t="s">
        <v>1348</v>
      </c>
      <c r="B475" s="259" t="s">
        <v>495</v>
      </c>
      <c r="C475" s="147">
        <v>0</v>
      </c>
    </row>
    <row r="476" spans="1:3" ht="15" x14ac:dyDescent="0.25">
      <c r="A476" s="269" t="s">
        <v>1349</v>
      </c>
      <c r="B476" s="259" t="s">
        <v>496</v>
      </c>
      <c r="C476" s="147">
        <v>23508</v>
      </c>
    </row>
    <row r="477" spans="1:3" ht="15" x14ac:dyDescent="0.25">
      <c r="A477" s="269" t="s">
        <v>1350</v>
      </c>
      <c r="B477" s="259" t="s">
        <v>497</v>
      </c>
      <c r="C477" s="147">
        <v>0</v>
      </c>
    </row>
    <row r="478" spans="1:3" ht="15" x14ac:dyDescent="0.25">
      <c r="A478" s="269" t="s">
        <v>1351</v>
      </c>
      <c r="B478" s="259" t="s">
        <v>498</v>
      </c>
      <c r="C478" s="147">
        <v>0</v>
      </c>
    </row>
    <row r="479" spans="1:3" ht="15" x14ac:dyDescent="0.25">
      <c r="A479" s="269" t="s">
        <v>1352</v>
      </c>
      <c r="B479" s="259" t="s">
        <v>498</v>
      </c>
      <c r="C479" s="147">
        <v>0</v>
      </c>
    </row>
    <row r="480" spans="1:3" ht="15" x14ac:dyDescent="0.25">
      <c r="A480" s="269" t="s">
        <v>1353</v>
      </c>
      <c r="B480" s="259" t="s">
        <v>499</v>
      </c>
      <c r="C480" s="147">
        <v>0</v>
      </c>
    </row>
    <row r="481" spans="1:3" ht="15" x14ac:dyDescent="0.25">
      <c r="A481" s="269" t="s">
        <v>1354</v>
      </c>
      <c r="B481" s="259" t="s">
        <v>500</v>
      </c>
      <c r="C481" s="147">
        <v>0</v>
      </c>
    </row>
    <row r="482" spans="1:3" ht="15" x14ac:dyDescent="0.25">
      <c r="A482" s="269" t="s">
        <v>1355</v>
      </c>
      <c r="B482" s="259" t="s">
        <v>501</v>
      </c>
      <c r="C482" s="147">
        <v>0</v>
      </c>
    </row>
    <row r="483" spans="1:3" ht="15" x14ac:dyDescent="0.25">
      <c r="A483" s="269" t="s">
        <v>1356</v>
      </c>
      <c r="B483" s="259" t="s">
        <v>502</v>
      </c>
      <c r="C483" s="147">
        <v>0</v>
      </c>
    </row>
    <row r="484" spans="1:3" ht="15" x14ac:dyDescent="0.25">
      <c r="A484" s="269" t="s">
        <v>1357</v>
      </c>
      <c r="B484" s="259" t="s">
        <v>503</v>
      </c>
      <c r="C484" s="147">
        <v>0</v>
      </c>
    </row>
    <row r="485" spans="1:3" ht="15" x14ac:dyDescent="0.25">
      <c r="A485" s="269" t="s">
        <v>1358</v>
      </c>
      <c r="B485" s="259" t="s">
        <v>504</v>
      </c>
      <c r="C485" s="147">
        <v>129641</v>
      </c>
    </row>
    <row r="486" spans="1:3" ht="15" x14ac:dyDescent="0.25">
      <c r="A486" s="269" t="s">
        <v>1359</v>
      </c>
      <c r="B486" s="259" t="s">
        <v>505</v>
      </c>
      <c r="C486" s="147">
        <v>0</v>
      </c>
    </row>
    <row r="487" spans="1:3" ht="15" x14ac:dyDescent="0.25">
      <c r="A487" s="269" t="s">
        <v>1360</v>
      </c>
      <c r="B487" s="259" t="s">
        <v>506</v>
      </c>
      <c r="C487" s="147">
        <v>0</v>
      </c>
    </row>
    <row r="488" spans="1:3" ht="15" x14ac:dyDescent="0.25">
      <c r="A488" s="269" t="s">
        <v>1361</v>
      </c>
      <c r="B488" s="259" t="s">
        <v>507</v>
      </c>
      <c r="C488" s="147">
        <v>0</v>
      </c>
    </row>
    <row r="489" spans="1:3" ht="15" x14ac:dyDescent="0.25">
      <c r="A489" s="269" t="s">
        <v>1362</v>
      </c>
      <c r="B489" s="259" t="s">
        <v>508</v>
      </c>
      <c r="C489" s="147">
        <v>0</v>
      </c>
    </row>
    <row r="490" spans="1:3" ht="15" x14ac:dyDescent="0.25">
      <c r="A490" s="269" t="s">
        <v>1363</v>
      </c>
      <c r="B490" s="259" t="s">
        <v>509</v>
      </c>
      <c r="C490" s="147">
        <v>0</v>
      </c>
    </row>
    <row r="491" spans="1:3" ht="15" x14ac:dyDescent="0.25">
      <c r="A491" s="269" t="s">
        <v>1364</v>
      </c>
      <c r="B491" s="259" t="s">
        <v>510</v>
      </c>
      <c r="C491" s="147">
        <v>0</v>
      </c>
    </row>
    <row r="492" spans="1:3" ht="15" x14ac:dyDescent="0.25">
      <c r="A492" s="269" t="s">
        <v>1365</v>
      </c>
      <c r="B492" s="259" t="s">
        <v>511</v>
      </c>
      <c r="C492" s="147">
        <v>0</v>
      </c>
    </row>
    <row r="493" spans="1:3" ht="15" x14ac:dyDescent="0.25">
      <c r="A493" s="269" t="s">
        <v>1366</v>
      </c>
      <c r="B493" s="259" t="s">
        <v>512</v>
      </c>
      <c r="C493" s="147">
        <v>0</v>
      </c>
    </row>
    <row r="494" spans="1:3" ht="15" x14ac:dyDescent="0.25">
      <c r="A494" s="269" t="s">
        <v>1367</v>
      </c>
      <c r="B494" s="259" t="s">
        <v>513</v>
      </c>
      <c r="C494" s="147">
        <v>0</v>
      </c>
    </row>
    <row r="495" spans="1:3" ht="15" x14ac:dyDescent="0.25">
      <c r="A495" s="269" t="s">
        <v>1368</v>
      </c>
      <c r="B495" s="259" t="s">
        <v>514</v>
      </c>
      <c r="C495" s="147">
        <v>96107</v>
      </c>
    </row>
    <row r="496" spans="1:3" ht="15" x14ac:dyDescent="0.25">
      <c r="A496" s="269" t="s">
        <v>1369</v>
      </c>
      <c r="B496" s="259" t="s">
        <v>515</v>
      </c>
      <c r="C496" s="147">
        <v>0</v>
      </c>
    </row>
    <row r="497" spans="1:3" ht="15" x14ac:dyDescent="0.25">
      <c r="A497" s="269" t="s">
        <v>1370</v>
      </c>
      <c r="B497" s="259" t="s">
        <v>516</v>
      </c>
      <c r="C497" s="147">
        <v>0</v>
      </c>
    </row>
    <row r="498" spans="1:3" ht="15" x14ac:dyDescent="0.25">
      <c r="A498" s="269" t="s">
        <v>1371</v>
      </c>
      <c r="B498" s="259" t="s">
        <v>582</v>
      </c>
      <c r="C498" s="191">
        <v>0</v>
      </c>
    </row>
    <row r="499" spans="1:3" ht="15" x14ac:dyDescent="0.25">
      <c r="A499" s="269" t="s">
        <v>1372</v>
      </c>
      <c r="B499" s="259" t="s">
        <v>583</v>
      </c>
      <c r="C499" s="191">
        <v>0</v>
      </c>
    </row>
    <row r="500" spans="1:3" ht="15" x14ac:dyDescent="0.25">
      <c r="A500" s="269" t="s">
        <v>1373</v>
      </c>
      <c r="B500" s="259" t="s">
        <v>584</v>
      </c>
      <c r="C500" s="191">
        <v>0</v>
      </c>
    </row>
    <row r="501" spans="1:3" ht="15" x14ac:dyDescent="0.25">
      <c r="A501" s="269" t="s">
        <v>1374</v>
      </c>
      <c r="B501" s="259" t="s">
        <v>585</v>
      </c>
      <c r="C501" s="191">
        <v>0</v>
      </c>
    </row>
    <row r="502" spans="1:3" ht="15" x14ac:dyDescent="0.25">
      <c r="A502" s="269" t="s">
        <v>1375</v>
      </c>
      <c r="B502" s="259" t="s">
        <v>586</v>
      </c>
      <c r="C502" s="191">
        <v>0</v>
      </c>
    </row>
    <row r="503" spans="1:3" ht="15" x14ac:dyDescent="0.25">
      <c r="A503" s="269" t="s">
        <v>1376</v>
      </c>
      <c r="B503" s="259" t="s">
        <v>587</v>
      </c>
      <c r="C503" s="191">
        <v>0</v>
      </c>
    </row>
    <row r="504" spans="1:3" ht="15" x14ac:dyDescent="0.25">
      <c r="A504" s="269" t="s">
        <v>1377</v>
      </c>
      <c r="B504" s="259" t="s">
        <v>588</v>
      </c>
      <c r="C504" s="191">
        <v>0</v>
      </c>
    </row>
    <row r="505" spans="1:3" ht="15" x14ac:dyDescent="0.25">
      <c r="A505" s="269" t="s">
        <v>1378</v>
      </c>
      <c r="B505" s="259" t="s">
        <v>589</v>
      </c>
      <c r="C505" s="191">
        <v>213888</v>
      </c>
    </row>
    <row r="506" spans="1:3" ht="15" x14ac:dyDescent="0.25">
      <c r="A506" s="269" t="s">
        <v>1379</v>
      </c>
      <c r="B506" s="259" t="s">
        <v>590</v>
      </c>
      <c r="C506" s="191">
        <v>0</v>
      </c>
    </row>
    <row r="507" spans="1:3" ht="15" x14ac:dyDescent="0.25">
      <c r="A507" s="269" t="s">
        <v>1380</v>
      </c>
      <c r="B507" s="259" t="s">
        <v>591</v>
      </c>
      <c r="C507" s="191">
        <v>0</v>
      </c>
    </row>
    <row r="508" spans="1:3" ht="15" x14ac:dyDescent="0.25">
      <c r="A508" s="269" t="s">
        <v>1381</v>
      </c>
      <c r="B508" s="259" t="s">
        <v>592</v>
      </c>
      <c r="C508" s="191">
        <v>0</v>
      </c>
    </row>
    <row r="509" spans="1:3" ht="15" x14ac:dyDescent="0.25">
      <c r="A509" s="269" t="s">
        <v>1382</v>
      </c>
      <c r="B509" s="259" t="s">
        <v>593</v>
      </c>
      <c r="C509" s="191">
        <v>0</v>
      </c>
    </row>
    <row r="510" spans="1:3" ht="15" x14ac:dyDescent="0.25">
      <c r="A510" s="269" t="s">
        <v>1383</v>
      </c>
      <c r="B510" s="259" t="s">
        <v>594</v>
      </c>
      <c r="C510" s="191">
        <v>0</v>
      </c>
    </row>
    <row r="511" spans="1:3" ht="15" x14ac:dyDescent="0.25">
      <c r="A511" s="269" t="s">
        <v>1384</v>
      </c>
      <c r="B511" s="259" t="s">
        <v>595</v>
      </c>
      <c r="C511" s="191">
        <v>0</v>
      </c>
    </row>
    <row r="512" spans="1:3" ht="15" x14ac:dyDescent="0.25">
      <c r="A512" s="269" t="s">
        <v>1385</v>
      </c>
      <c r="B512" s="259" t="s">
        <v>596</v>
      </c>
      <c r="C512" s="191">
        <v>0</v>
      </c>
    </row>
    <row r="513" spans="1:3" ht="15" x14ac:dyDescent="0.25">
      <c r="A513" s="269" t="s">
        <v>1386</v>
      </c>
      <c r="B513" s="259" t="s">
        <v>597</v>
      </c>
      <c r="C513" s="191">
        <v>0</v>
      </c>
    </row>
    <row r="514" spans="1:3" ht="15" x14ac:dyDescent="0.25">
      <c r="A514" s="269" t="s">
        <v>1387</v>
      </c>
      <c r="B514" s="259" t="s">
        <v>598</v>
      </c>
      <c r="C514" s="191">
        <v>0</v>
      </c>
    </row>
    <row r="515" spans="1:3" ht="15" x14ac:dyDescent="0.25">
      <c r="A515" s="269" t="s">
        <v>1388</v>
      </c>
      <c r="B515" s="259" t="s">
        <v>599</v>
      </c>
      <c r="C515" s="191">
        <v>0</v>
      </c>
    </row>
    <row r="516" spans="1:3" ht="15" x14ac:dyDescent="0.25">
      <c r="A516" s="269" t="s">
        <v>1389</v>
      </c>
      <c r="B516" s="259" t="s">
        <v>600</v>
      </c>
      <c r="C516" s="191">
        <v>0</v>
      </c>
    </row>
    <row r="517" spans="1:3" ht="15" x14ac:dyDescent="0.25">
      <c r="A517" s="269" t="s">
        <v>1390</v>
      </c>
      <c r="B517" s="259" t="s">
        <v>601</v>
      </c>
      <c r="C517" s="191">
        <v>0</v>
      </c>
    </row>
    <row r="518" spans="1:3" ht="15" x14ac:dyDescent="0.25">
      <c r="A518" s="269" t="s">
        <v>1391</v>
      </c>
      <c r="B518" s="259" t="s">
        <v>602</v>
      </c>
      <c r="C518" s="191">
        <v>0</v>
      </c>
    </row>
    <row r="519" spans="1:3" x14ac:dyDescent="0.2">
      <c r="A519" s="269" t="s">
        <v>1392</v>
      </c>
      <c r="B519" s="250" t="s">
        <v>75</v>
      </c>
      <c r="C519" s="41">
        <f>SUM(C520:C520)</f>
        <v>3616299</v>
      </c>
    </row>
    <row r="520" spans="1:3" ht="15" x14ac:dyDescent="0.25">
      <c r="A520" s="269" t="s">
        <v>1393</v>
      </c>
      <c r="B520" s="251" t="s">
        <v>849</v>
      </c>
      <c r="C520" s="119">
        <v>3616299</v>
      </c>
    </row>
    <row r="521" spans="1:3" ht="15" thickBot="1" x14ac:dyDescent="0.25">
      <c r="A521" s="269" t="s">
        <v>1394</v>
      </c>
      <c r="B521" s="252" t="s">
        <v>17</v>
      </c>
      <c r="C521" s="118">
        <v>0</v>
      </c>
    </row>
    <row r="522" spans="1:3" ht="15" thickBot="1" x14ac:dyDescent="0.25">
      <c r="A522" s="269" t="s">
        <v>1395</v>
      </c>
      <c r="B522" s="246" t="s">
        <v>207</v>
      </c>
      <c r="C522" s="66">
        <f>C523+C532+C583</f>
        <v>94488817</v>
      </c>
    </row>
    <row r="523" spans="1:3" x14ac:dyDescent="0.2">
      <c r="A523" s="269" t="s">
        <v>1396</v>
      </c>
      <c r="B523" s="247" t="s">
        <v>21</v>
      </c>
      <c r="C523" s="68">
        <f>SUM(C524:C531)</f>
        <v>8806714</v>
      </c>
    </row>
    <row r="524" spans="1:3" x14ac:dyDescent="0.2">
      <c r="A524" s="269" t="s">
        <v>1397</v>
      </c>
      <c r="B524" s="253" t="s">
        <v>949</v>
      </c>
      <c r="C524" s="124">
        <v>2048713</v>
      </c>
    </row>
    <row r="525" spans="1:3" x14ac:dyDescent="0.2">
      <c r="A525" s="269" t="s">
        <v>1398</v>
      </c>
      <c r="B525" s="253" t="s">
        <v>950</v>
      </c>
      <c r="C525" s="124">
        <v>609900</v>
      </c>
    </row>
    <row r="526" spans="1:3" x14ac:dyDescent="0.2">
      <c r="A526" s="269" t="s">
        <v>1399</v>
      </c>
      <c r="B526" s="253" t="s">
        <v>941</v>
      </c>
      <c r="C526" s="124">
        <v>806000</v>
      </c>
    </row>
    <row r="527" spans="1:3" x14ac:dyDescent="0.2">
      <c r="A527" s="269" t="s">
        <v>1400</v>
      </c>
      <c r="B527" s="253" t="s">
        <v>944</v>
      </c>
      <c r="C527" s="124">
        <v>3272550</v>
      </c>
    </row>
    <row r="528" spans="1:3" x14ac:dyDescent="0.2">
      <c r="A528" s="269" t="s">
        <v>1401</v>
      </c>
      <c r="B528" s="254" t="s">
        <v>945</v>
      </c>
      <c r="C528" s="60">
        <v>408360</v>
      </c>
    </row>
    <row r="529" spans="1:3" x14ac:dyDescent="0.2">
      <c r="A529" s="269" t="s">
        <v>1402</v>
      </c>
      <c r="B529" s="254" t="s">
        <v>946</v>
      </c>
      <c r="C529" s="60">
        <v>511687</v>
      </c>
    </row>
    <row r="530" spans="1:3" x14ac:dyDescent="0.2">
      <c r="A530" s="269" t="s">
        <v>1403</v>
      </c>
      <c r="B530" s="254" t="s">
        <v>947</v>
      </c>
      <c r="C530" s="60">
        <v>693379</v>
      </c>
    </row>
    <row r="531" spans="1:3" x14ac:dyDescent="0.2">
      <c r="A531" s="269" t="s">
        <v>1404</v>
      </c>
      <c r="B531" s="254" t="s">
        <v>948</v>
      </c>
      <c r="C531" s="60">
        <v>456125</v>
      </c>
    </row>
    <row r="532" spans="1:3" x14ac:dyDescent="0.2">
      <c r="A532" s="269" t="s">
        <v>1405</v>
      </c>
      <c r="B532" s="249" t="s">
        <v>25</v>
      </c>
      <c r="C532" s="41">
        <f>C533+C569</f>
        <v>12041007</v>
      </c>
    </row>
    <row r="533" spans="1:3" x14ac:dyDescent="0.2">
      <c r="A533" s="269" t="s">
        <v>1406</v>
      </c>
      <c r="B533" s="249" t="s">
        <v>26</v>
      </c>
      <c r="C533" s="41">
        <f>SUM(C534:C568)</f>
        <v>4055437</v>
      </c>
    </row>
    <row r="534" spans="1:3" x14ac:dyDescent="0.2">
      <c r="A534" s="269" t="s">
        <v>1407</v>
      </c>
      <c r="B534" s="254" t="s">
        <v>854</v>
      </c>
      <c r="C534" s="60">
        <v>11266</v>
      </c>
    </row>
    <row r="535" spans="1:3" x14ac:dyDescent="0.2">
      <c r="A535" s="269" t="s">
        <v>1408</v>
      </c>
      <c r="B535" s="254" t="s">
        <v>855</v>
      </c>
      <c r="C535" s="60">
        <v>11447</v>
      </c>
    </row>
    <row r="536" spans="1:3" x14ac:dyDescent="0.2">
      <c r="A536" s="269" t="s">
        <v>1409</v>
      </c>
      <c r="B536" s="254" t="s">
        <v>856</v>
      </c>
      <c r="C536" s="60">
        <v>5080</v>
      </c>
    </row>
    <row r="537" spans="1:3" x14ac:dyDescent="0.2">
      <c r="A537" s="269" t="s">
        <v>1410</v>
      </c>
      <c r="B537" s="254" t="s">
        <v>857</v>
      </c>
      <c r="C537" s="60">
        <v>228600</v>
      </c>
    </row>
    <row r="538" spans="1:3" x14ac:dyDescent="0.2">
      <c r="A538" s="269" t="s">
        <v>1411</v>
      </c>
      <c r="B538" s="254" t="s">
        <v>858</v>
      </c>
      <c r="C538" s="60">
        <v>10000</v>
      </c>
    </row>
    <row r="539" spans="1:3" x14ac:dyDescent="0.2">
      <c r="A539" s="269" t="s">
        <v>1412</v>
      </c>
      <c r="B539" s="254" t="s">
        <v>859</v>
      </c>
      <c r="C539" s="60">
        <v>10000</v>
      </c>
    </row>
    <row r="540" spans="1:3" x14ac:dyDescent="0.2">
      <c r="A540" s="269" t="s">
        <v>1413</v>
      </c>
      <c r="B540" s="254" t="s">
        <v>860</v>
      </c>
      <c r="C540" s="60">
        <v>10000</v>
      </c>
    </row>
    <row r="541" spans="1:3" x14ac:dyDescent="0.2">
      <c r="A541" s="269" t="s">
        <v>1414</v>
      </c>
      <c r="B541" s="254" t="s">
        <v>861</v>
      </c>
      <c r="C541" s="60">
        <v>10000</v>
      </c>
    </row>
    <row r="542" spans="1:3" x14ac:dyDescent="0.2">
      <c r="A542" s="269" t="s">
        <v>1415</v>
      </c>
      <c r="B542" s="254" t="s">
        <v>862</v>
      </c>
      <c r="C542" s="60">
        <v>14139</v>
      </c>
    </row>
    <row r="543" spans="1:3" x14ac:dyDescent="0.2">
      <c r="A543" s="269" t="s">
        <v>1416</v>
      </c>
      <c r="B543" s="254" t="s">
        <v>863</v>
      </c>
      <c r="C543" s="60">
        <v>10000</v>
      </c>
    </row>
    <row r="544" spans="1:3" x14ac:dyDescent="0.2">
      <c r="A544" s="269" t="s">
        <v>1417</v>
      </c>
      <c r="B544" s="254" t="s">
        <v>864</v>
      </c>
      <c r="C544" s="60">
        <v>10000</v>
      </c>
    </row>
    <row r="545" spans="1:3" x14ac:dyDescent="0.2">
      <c r="A545" s="269" t="s">
        <v>1418</v>
      </c>
      <c r="B545" s="254" t="s">
        <v>611</v>
      </c>
      <c r="C545" s="60">
        <v>114265</v>
      </c>
    </row>
    <row r="546" spans="1:3" x14ac:dyDescent="0.2">
      <c r="A546" s="269" t="s">
        <v>1419</v>
      </c>
      <c r="B546" s="254" t="s">
        <v>865</v>
      </c>
      <c r="C546" s="60">
        <v>230961</v>
      </c>
    </row>
    <row r="547" spans="1:3" x14ac:dyDescent="0.2">
      <c r="A547" s="269" t="s">
        <v>1420</v>
      </c>
      <c r="B547" s="254" t="s">
        <v>866</v>
      </c>
      <c r="C547" s="60">
        <v>110250</v>
      </c>
    </row>
    <row r="548" spans="1:3" x14ac:dyDescent="0.2">
      <c r="A548" s="269" t="s">
        <v>1421</v>
      </c>
      <c r="B548" s="254" t="s">
        <v>867</v>
      </c>
      <c r="C548" s="60">
        <v>168603</v>
      </c>
    </row>
    <row r="549" spans="1:3" x14ac:dyDescent="0.2">
      <c r="A549" s="269" t="s">
        <v>1422</v>
      </c>
      <c r="B549" s="254" t="s">
        <v>518</v>
      </c>
      <c r="C549" s="60">
        <v>7150</v>
      </c>
    </row>
    <row r="550" spans="1:3" x14ac:dyDescent="0.2">
      <c r="A550" s="269" t="s">
        <v>1423</v>
      </c>
      <c r="B550" s="254" t="s">
        <v>519</v>
      </c>
      <c r="C550" s="60">
        <v>8466</v>
      </c>
    </row>
    <row r="551" spans="1:3" x14ac:dyDescent="0.2">
      <c r="A551" s="269" t="s">
        <v>1424</v>
      </c>
      <c r="B551" s="254" t="s">
        <v>520</v>
      </c>
      <c r="C551" s="60">
        <v>3600</v>
      </c>
    </row>
    <row r="552" spans="1:3" x14ac:dyDescent="0.2">
      <c r="A552" s="269" t="s">
        <v>1425</v>
      </c>
      <c r="B552" s="254" t="s">
        <v>521</v>
      </c>
      <c r="C552" s="60">
        <v>60000</v>
      </c>
    </row>
    <row r="553" spans="1:3" x14ac:dyDescent="0.2">
      <c r="A553" s="269" t="s">
        <v>1426</v>
      </c>
      <c r="B553" s="254" t="s">
        <v>522</v>
      </c>
      <c r="C553" s="60">
        <v>60000</v>
      </c>
    </row>
    <row r="554" spans="1:3" x14ac:dyDescent="0.2">
      <c r="A554" s="269" t="s">
        <v>1427</v>
      </c>
      <c r="B554" s="254" t="s">
        <v>523</v>
      </c>
      <c r="C554" s="60">
        <v>53300</v>
      </c>
    </row>
    <row r="555" spans="1:3" x14ac:dyDescent="0.2">
      <c r="A555" s="269" t="s">
        <v>1428</v>
      </c>
      <c r="B555" s="254" t="s">
        <v>524</v>
      </c>
      <c r="C555" s="60">
        <v>18850</v>
      </c>
    </row>
    <row r="556" spans="1:3" x14ac:dyDescent="0.2">
      <c r="A556" s="269" t="s">
        <v>1429</v>
      </c>
      <c r="B556" s="254" t="s">
        <v>525</v>
      </c>
      <c r="C556" s="60">
        <v>7150</v>
      </c>
    </row>
    <row r="557" spans="1:3" x14ac:dyDescent="0.2">
      <c r="A557" s="269" t="s">
        <v>1430</v>
      </c>
      <c r="B557" s="254" t="s">
        <v>526</v>
      </c>
      <c r="C557" s="60">
        <v>52000</v>
      </c>
    </row>
    <row r="558" spans="1:3" x14ac:dyDescent="0.2">
      <c r="A558" s="269" t="s">
        <v>1431</v>
      </c>
      <c r="B558" s="254" t="s">
        <v>527</v>
      </c>
      <c r="C558" s="60">
        <v>1850</v>
      </c>
    </row>
    <row r="559" spans="1:3" x14ac:dyDescent="0.2">
      <c r="A559" s="269" t="s">
        <v>1432</v>
      </c>
      <c r="B559" s="254" t="s">
        <v>604</v>
      </c>
      <c r="C559" s="192">
        <v>22221</v>
      </c>
    </row>
    <row r="560" spans="1:3" x14ac:dyDescent="0.2">
      <c r="A560" s="269" t="s">
        <v>1433</v>
      </c>
      <c r="B560" s="254" t="s">
        <v>607</v>
      </c>
      <c r="C560" s="192">
        <v>43559</v>
      </c>
    </row>
    <row r="561" spans="1:3" x14ac:dyDescent="0.2">
      <c r="A561" s="269" t="s">
        <v>1434</v>
      </c>
      <c r="B561" s="254" t="s">
        <v>605</v>
      </c>
      <c r="C561" s="192">
        <v>147276</v>
      </c>
    </row>
    <row r="562" spans="1:3" x14ac:dyDescent="0.2">
      <c r="A562" s="269" t="s">
        <v>1435</v>
      </c>
      <c r="B562" s="254" t="s">
        <v>606</v>
      </c>
      <c r="C562" s="192">
        <v>28064</v>
      </c>
    </row>
    <row r="563" spans="1:3" x14ac:dyDescent="0.2">
      <c r="A563" s="269" t="s">
        <v>1436</v>
      </c>
      <c r="B563" s="254" t="s">
        <v>608</v>
      </c>
      <c r="C563" s="192">
        <v>609406</v>
      </c>
    </row>
    <row r="564" spans="1:3" x14ac:dyDescent="0.2">
      <c r="A564" s="269" t="s">
        <v>1437</v>
      </c>
      <c r="B564" s="254" t="s">
        <v>609</v>
      </c>
      <c r="C564" s="192">
        <v>7695</v>
      </c>
    </row>
    <row r="565" spans="1:3" x14ac:dyDescent="0.2">
      <c r="A565" s="269" t="s">
        <v>1438</v>
      </c>
      <c r="B565" s="254" t="s">
        <v>610</v>
      </c>
      <c r="C565" s="192">
        <v>434060</v>
      </c>
    </row>
    <row r="566" spans="1:3" x14ac:dyDescent="0.2">
      <c r="A566" s="269" t="s">
        <v>1439</v>
      </c>
      <c r="B566" s="254" t="s">
        <v>611</v>
      </c>
      <c r="C566" s="192">
        <v>1466179</v>
      </c>
    </row>
    <row r="567" spans="1:3" x14ac:dyDescent="0.2">
      <c r="A567" s="269" t="s">
        <v>1440</v>
      </c>
      <c r="B567" s="254" t="s">
        <v>612</v>
      </c>
      <c r="C567" s="192">
        <v>40000</v>
      </c>
    </row>
    <row r="568" spans="1:3" x14ac:dyDescent="0.2">
      <c r="A568" s="269" t="s">
        <v>1441</v>
      </c>
      <c r="B568" s="254" t="s">
        <v>613</v>
      </c>
      <c r="C568" s="192">
        <v>30000</v>
      </c>
    </row>
    <row r="569" spans="1:3" x14ac:dyDescent="0.2">
      <c r="A569" s="269" t="s">
        <v>1442</v>
      </c>
      <c r="B569" s="249" t="s">
        <v>27</v>
      </c>
      <c r="C569" s="41">
        <f>SUM(C570:C582)</f>
        <v>7985570</v>
      </c>
    </row>
    <row r="570" spans="1:3" ht="15" x14ac:dyDescent="0.25">
      <c r="A570" s="269" t="s">
        <v>1443</v>
      </c>
      <c r="B570" s="255" t="s">
        <v>868</v>
      </c>
      <c r="C570" s="61">
        <v>200000</v>
      </c>
    </row>
    <row r="571" spans="1:3" ht="15" x14ac:dyDescent="0.25">
      <c r="A571" s="269" t="s">
        <v>1444</v>
      </c>
      <c r="B571" s="255" t="s">
        <v>869</v>
      </c>
      <c r="C571" s="61">
        <v>731560</v>
      </c>
    </row>
    <row r="572" spans="1:3" ht="15" x14ac:dyDescent="0.25">
      <c r="A572" s="269" t="s">
        <v>1445</v>
      </c>
      <c r="B572" s="255" t="s">
        <v>870</v>
      </c>
      <c r="C572" s="61">
        <v>276194</v>
      </c>
    </row>
    <row r="573" spans="1:3" ht="15" x14ac:dyDescent="0.25">
      <c r="A573" s="269" t="s">
        <v>1446</v>
      </c>
      <c r="B573" s="255" t="s">
        <v>871</v>
      </c>
      <c r="C573" s="61">
        <v>1813677</v>
      </c>
    </row>
    <row r="574" spans="1:3" ht="15" x14ac:dyDescent="0.25">
      <c r="A574" s="269" t="s">
        <v>1447</v>
      </c>
      <c r="B574" s="255" t="s">
        <v>872</v>
      </c>
      <c r="C574" s="61">
        <v>365507</v>
      </c>
    </row>
    <row r="575" spans="1:3" ht="15" x14ac:dyDescent="0.25">
      <c r="A575" s="269" t="s">
        <v>1448</v>
      </c>
      <c r="B575" s="255" t="s">
        <v>899</v>
      </c>
      <c r="C575" s="61">
        <v>100</v>
      </c>
    </row>
    <row r="576" spans="1:3" x14ac:dyDescent="0.2">
      <c r="A576" s="269" t="s">
        <v>1449</v>
      </c>
      <c r="B576" s="254" t="s">
        <v>530</v>
      </c>
      <c r="C576" s="60">
        <v>23530</v>
      </c>
    </row>
    <row r="577" spans="1:3" x14ac:dyDescent="0.2">
      <c r="A577" s="269" t="s">
        <v>1450</v>
      </c>
      <c r="B577" s="254" t="s">
        <v>531</v>
      </c>
      <c r="C577" s="60">
        <v>1524</v>
      </c>
    </row>
    <row r="578" spans="1:3" ht="15" x14ac:dyDescent="0.25">
      <c r="A578" s="269" t="s">
        <v>1451</v>
      </c>
      <c r="B578" s="255" t="s">
        <v>616</v>
      </c>
      <c r="C578" s="193">
        <v>4473</v>
      </c>
    </row>
    <row r="579" spans="1:3" x14ac:dyDescent="0.2">
      <c r="A579" s="269" t="s">
        <v>1452</v>
      </c>
      <c r="B579" s="254" t="s">
        <v>926</v>
      </c>
      <c r="C579" s="60">
        <v>791</v>
      </c>
    </row>
    <row r="580" spans="1:3" ht="15" x14ac:dyDescent="0.25">
      <c r="A580" s="269" t="s">
        <v>1453</v>
      </c>
      <c r="B580" s="264" t="s">
        <v>618</v>
      </c>
      <c r="C580" s="199">
        <v>772000</v>
      </c>
    </row>
    <row r="581" spans="1:3" x14ac:dyDescent="0.2">
      <c r="A581" s="269" t="s">
        <v>1454</v>
      </c>
      <c r="B581" s="254" t="s">
        <v>533</v>
      </c>
      <c r="C581" s="60">
        <v>94815</v>
      </c>
    </row>
    <row r="582" spans="1:3" ht="15" x14ac:dyDescent="0.25">
      <c r="A582" s="269" t="s">
        <v>1455</v>
      </c>
      <c r="B582" s="255" t="s">
        <v>614</v>
      </c>
      <c r="C582" s="193">
        <v>3701399</v>
      </c>
    </row>
    <row r="583" spans="1:3" x14ac:dyDescent="0.2">
      <c r="A583" s="269" t="s">
        <v>1456</v>
      </c>
      <c r="B583" s="249" t="s">
        <v>28</v>
      </c>
      <c r="C583" s="41">
        <f>C584+C591</f>
        <v>73641096</v>
      </c>
    </row>
    <row r="584" spans="1:3" x14ac:dyDescent="0.2">
      <c r="A584" s="269" t="s">
        <v>1457</v>
      </c>
      <c r="B584" s="249" t="s">
        <v>206</v>
      </c>
      <c r="C584" s="41">
        <f>SUM(C585:C590)</f>
        <v>2963475</v>
      </c>
    </row>
    <row r="585" spans="1:3" x14ac:dyDescent="0.2">
      <c r="A585" s="269" t="s">
        <v>1458</v>
      </c>
      <c r="B585" s="254" t="s">
        <v>927</v>
      </c>
      <c r="C585" s="60">
        <v>201885</v>
      </c>
    </row>
    <row r="586" spans="1:3" x14ac:dyDescent="0.2">
      <c r="A586" s="269" t="s">
        <v>1459</v>
      </c>
      <c r="B586" s="254" t="s">
        <v>928</v>
      </c>
      <c r="C586" s="60">
        <v>59085</v>
      </c>
    </row>
    <row r="587" spans="1:3" x14ac:dyDescent="0.2">
      <c r="A587" s="269" t="s">
        <v>1460</v>
      </c>
      <c r="B587" s="254" t="s">
        <v>929</v>
      </c>
      <c r="C587" s="60">
        <v>1913520</v>
      </c>
    </row>
    <row r="588" spans="1:3" x14ac:dyDescent="0.2">
      <c r="A588" s="269" t="s">
        <v>1461</v>
      </c>
      <c r="B588" s="254" t="s">
        <v>930</v>
      </c>
      <c r="C588" s="60">
        <v>275650</v>
      </c>
    </row>
    <row r="589" spans="1:3" x14ac:dyDescent="0.2">
      <c r="A589" s="269" t="s">
        <v>1462</v>
      </c>
      <c r="B589" s="254" t="s">
        <v>931</v>
      </c>
      <c r="C589" s="60">
        <v>450920</v>
      </c>
    </row>
    <row r="590" spans="1:3" x14ac:dyDescent="0.2">
      <c r="A590" s="269" t="s">
        <v>1463</v>
      </c>
      <c r="B590" s="254" t="s">
        <v>933</v>
      </c>
      <c r="C590" s="192">
        <v>62415</v>
      </c>
    </row>
    <row r="591" spans="1:3" x14ac:dyDescent="0.2">
      <c r="A591" s="269" t="s">
        <v>1464</v>
      </c>
      <c r="B591" s="249" t="s">
        <v>30</v>
      </c>
      <c r="C591" s="41">
        <f>SUM(C592:C607)</f>
        <v>70677621</v>
      </c>
    </row>
    <row r="592" spans="1:3" x14ac:dyDescent="0.2">
      <c r="A592" s="269" t="s">
        <v>1465</v>
      </c>
      <c r="B592" s="254" t="s">
        <v>873</v>
      </c>
      <c r="C592" s="60">
        <v>500366</v>
      </c>
    </row>
    <row r="593" spans="1:3" x14ac:dyDescent="0.2">
      <c r="A593" s="269" t="s">
        <v>1466</v>
      </c>
      <c r="B593" s="256" t="s">
        <v>874</v>
      </c>
      <c r="C593" s="61">
        <v>1538069</v>
      </c>
    </row>
    <row r="594" spans="1:3" x14ac:dyDescent="0.2">
      <c r="A594" s="269" t="s">
        <v>1467</v>
      </c>
      <c r="B594" s="257" t="s">
        <v>875</v>
      </c>
      <c r="C594" s="69">
        <v>560816</v>
      </c>
    </row>
    <row r="595" spans="1:3" x14ac:dyDescent="0.2">
      <c r="A595" s="269" t="s">
        <v>1468</v>
      </c>
      <c r="B595" s="257" t="s">
        <v>876</v>
      </c>
      <c r="C595" s="69">
        <v>617478</v>
      </c>
    </row>
    <row r="596" spans="1:3" x14ac:dyDescent="0.2">
      <c r="A596" s="269" t="s">
        <v>1469</v>
      </c>
      <c r="B596" s="257" t="s">
        <v>877</v>
      </c>
      <c r="C596" s="69">
        <v>42822386</v>
      </c>
    </row>
    <row r="597" spans="1:3" x14ac:dyDescent="0.2">
      <c r="A597" s="269" t="s">
        <v>1470</v>
      </c>
      <c r="B597" s="254" t="s">
        <v>534</v>
      </c>
      <c r="C597" s="60"/>
    </row>
    <row r="598" spans="1:3" x14ac:dyDescent="0.2">
      <c r="A598" s="269" t="s">
        <v>1471</v>
      </c>
      <c r="B598" s="254" t="s">
        <v>539</v>
      </c>
      <c r="C598" s="60">
        <v>632012</v>
      </c>
    </row>
    <row r="599" spans="1:3" x14ac:dyDescent="0.2">
      <c r="A599" s="269" t="s">
        <v>1472</v>
      </c>
      <c r="B599" s="254" t="s">
        <v>535</v>
      </c>
      <c r="C599" s="60"/>
    </row>
    <row r="600" spans="1:3" x14ac:dyDescent="0.2">
      <c r="A600" s="269" t="s">
        <v>1473</v>
      </c>
      <c r="B600" s="254" t="s">
        <v>538</v>
      </c>
      <c r="C600" s="123">
        <v>0</v>
      </c>
    </row>
    <row r="601" spans="1:3" x14ac:dyDescent="0.2">
      <c r="A601" s="269" t="s">
        <v>1474</v>
      </c>
      <c r="B601" s="254" t="s">
        <v>536</v>
      </c>
      <c r="C601" s="123"/>
    </row>
    <row r="602" spans="1:3" x14ac:dyDescent="0.2">
      <c r="A602" s="269" t="s">
        <v>1475</v>
      </c>
      <c r="B602" s="254" t="s">
        <v>537</v>
      </c>
      <c r="C602" s="60">
        <v>59391</v>
      </c>
    </row>
    <row r="603" spans="1:3" x14ac:dyDescent="0.2">
      <c r="A603" s="269" t="s">
        <v>1476</v>
      </c>
      <c r="B603" s="254" t="s">
        <v>536</v>
      </c>
      <c r="C603" s="124"/>
    </row>
    <row r="604" spans="1:3" x14ac:dyDescent="0.2">
      <c r="A604" s="269" t="s">
        <v>1477</v>
      </c>
      <c r="B604" s="254" t="s">
        <v>540</v>
      </c>
      <c r="C604" s="124">
        <v>3542503</v>
      </c>
    </row>
    <row r="605" spans="1:3" x14ac:dyDescent="0.2">
      <c r="A605" s="269" t="s">
        <v>1478</v>
      </c>
      <c r="B605" s="254" t="s">
        <v>541</v>
      </c>
      <c r="C605" s="124"/>
    </row>
    <row r="606" spans="1:3" x14ac:dyDescent="0.2">
      <c r="A606" s="269" t="s">
        <v>1479</v>
      </c>
      <c r="B606" s="254" t="s">
        <v>542</v>
      </c>
      <c r="C606" s="124">
        <v>20200488</v>
      </c>
    </row>
    <row r="607" spans="1:3" x14ac:dyDescent="0.2">
      <c r="A607" s="269" t="s">
        <v>1480</v>
      </c>
      <c r="B607" s="254" t="s">
        <v>934</v>
      </c>
      <c r="C607" s="60">
        <v>204112</v>
      </c>
    </row>
    <row r="608" spans="1:3" ht="15" thickBot="1" x14ac:dyDescent="0.25">
      <c r="A608" s="269" t="s">
        <v>1481</v>
      </c>
      <c r="B608" s="267" t="s">
        <v>208</v>
      </c>
      <c r="C608" s="156">
        <f>+C609+C610</f>
        <v>40893818</v>
      </c>
    </row>
    <row r="609" spans="1:3" x14ac:dyDescent="0.2">
      <c r="A609" s="269" t="s">
        <v>1482</v>
      </c>
      <c r="B609" s="253" t="s">
        <v>935</v>
      </c>
      <c r="C609" s="124">
        <v>40019667</v>
      </c>
    </row>
    <row r="610" spans="1:3" ht="15" thickBot="1" x14ac:dyDescent="0.25">
      <c r="A610" s="269" t="s">
        <v>1483</v>
      </c>
      <c r="B610" s="258" t="s">
        <v>936</v>
      </c>
      <c r="C610" s="69">
        <v>874151</v>
      </c>
    </row>
    <row r="611" spans="1:3" ht="15" thickBot="1" x14ac:dyDescent="0.25">
      <c r="A611" s="269" t="s">
        <v>1484</v>
      </c>
      <c r="B611" s="246" t="s">
        <v>0</v>
      </c>
      <c r="C611" s="66">
        <f>C10+C522+C608</f>
        <v>225326273</v>
      </c>
    </row>
    <row r="612" spans="1:3" x14ac:dyDescent="0.2">
      <c r="A612" s="269" t="s">
        <v>1485</v>
      </c>
      <c r="B612" s="247" t="s">
        <v>34</v>
      </c>
      <c r="C612" s="68">
        <f>C613+C615+C617+C619</f>
        <v>68168412</v>
      </c>
    </row>
    <row r="613" spans="1:3" x14ac:dyDescent="0.2">
      <c r="A613" s="269" t="s">
        <v>1486</v>
      </c>
      <c r="B613" s="249" t="s">
        <v>35</v>
      </c>
      <c r="C613" s="41">
        <v>25500000</v>
      </c>
    </row>
    <row r="614" spans="1:3" x14ac:dyDescent="0.2">
      <c r="A614" s="269" t="s">
        <v>1487</v>
      </c>
      <c r="B614" s="254" t="s">
        <v>239</v>
      </c>
      <c r="C614" s="60">
        <v>0</v>
      </c>
    </row>
    <row r="615" spans="1:3" x14ac:dyDescent="0.2">
      <c r="A615" s="269" t="s">
        <v>1488</v>
      </c>
      <c r="B615" s="249" t="s">
        <v>214</v>
      </c>
      <c r="C615" s="41">
        <f>SUM(C616)</f>
        <v>1909760</v>
      </c>
    </row>
    <row r="616" spans="1:3" x14ac:dyDescent="0.2">
      <c r="A616" s="269" t="s">
        <v>1489</v>
      </c>
      <c r="B616" s="254" t="s">
        <v>215</v>
      </c>
      <c r="C616" s="61">
        <v>1909760</v>
      </c>
    </row>
    <row r="617" spans="1:3" x14ac:dyDescent="0.2">
      <c r="A617" s="269" t="s">
        <v>1490</v>
      </c>
      <c r="B617" s="249" t="s">
        <v>36</v>
      </c>
      <c r="C617" s="41">
        <f>SUM(C618)</f>
        <v>9613066</v>
      </c>
    </row>
    <row r="618" spans="1:3" x14ac:dyDescent="0.2">
      <c r="A618" s="269" t="s">
        <v>1491</v>
      </c>
      <c r="B618" s="254" t="s">
        <v>4</v>
      </c>
      <c r="C618" s="61">
        <v>9613066</v>
      </c>
    </row>
    <row r="619" spans="1:3" x14ac:dyDescent="0.2">
      <c r="A619" s="269" t="s">
        <v>1492</v>
      </c>
      <c r="B619" s="249" t="s">
        <v>219</v>
      </c>
      <c r="C619" s="41">
        <f>SUM(C620)</f>
        <v>31145586</v>
      </c>
    </row>
    <row r="620" spans="1:3" x14ac:dyDescent="0.2">
      <c r="A620" s="269" t="s">
        <v>1493</v>
      </c>
      <c r="B620" s="254" t="s">
        <v>210</v>
      </c>
      <c r="C620" s="61">
        <v>31145586</v>
      </c>
    </row>
    <row r="621" spans="1:3" x14ac:dyDescent="0.2">
      <c r="A621" s="269" t="s">
        <v>1494</v>
      </c>
      <c r="B621" s="249" t="s">
        <v>39</v>
      </c>
      <c r="C621" s="41">
        <f>C622+C626</f>
        <v>132329189</v>
      </c>
    </row>
    <row r="622" spans="1:3" x14ac:dyDescent="0.2">
      <c r="A622" s="269" t="s">
        <v>1495</v>
      </c>
      <c r="B622" s="249" t="s">
        <v>221</v>
      </c>
      <c r="C622" s="41">
        <f>SUM(C623:C625)</f>
        <v>0</v>
      </c>
    </row>
    <row r="623" spans="1:3" x14ac:dyDescent="0.2">
      <c r="A623" s="269" t="s">
        <v>1496</v>
      </c>
      <c r="B623" s="254"/>
      <c r="C623" s="60"/>
    </row>
    <row r="624" spans="1:3" x14ac:dyDescent="0.2">
      <c r="A624" s="269" t="s">
        <v>1497</v>
      </c>
      <c r="B624" s="254"/>
      <c r="C624" s="60"/>
    </row>
    <row r="625" spans="1:3" x14ac:dyDescent="0.2">
      <c r="A625" s="269" t="s">
        <v>1498</v>
      </c>
      <c r="B625" s="254"/>
      <c r="C625" s="60"/>
    </row>
    <row r="626" spans="1:3" x14ac:dyDescent="0.2">
      <c r="A626" s="269" t="s">
        <v>1499</v>
      </c>
      <c r="B626" s="249" t="s">
        <v>220</v>
      </c>
      <c r="C626" s="41">
        <f>C627+C628+C630+C678+C679</f>
        <v>132329189</v>
      </c>
    </row>
    <row r="627" spans="1:3" x14ac:dyDescent="0.2">
      <c r="A627" s="269" t="s">
        <v>1500</v>
      </c>
      <c r="B627" s="249" t="s">
        <v>41</v>
      </c>
      <c r="C627" s="41">
        <v>0</v>
      </c>
    </row>
    <row r="628" spans="1:3" x14ac:dyDescent="0.2">
      <c r="A628" s="269" t="s">
        <v>1501</v>
      </c>
      <c r="B628" s="249" t="s">
        <v>42</v>
      </c>
      <c r="C628" s="41">
        <f>SUM(C629)</f>
        <v>7500</v>
      </c>
    </row>
    <row r="629" spans="1:3" x14ac:dyDescent="0.2">
      <c r="A629" s="269" t="s">
        <v>1502</v>
      </c>
      <c r="B629" s="254" t="s">
        <v>940</v>
      </c>
      <c r="C629" s="60">
        <v>7500</v>
      </c>
    </row>
    <row r="630" spans="1:3" x14ac:dyDescent="0.2">
      <c r="A630" s="269" t="s">
        <v>1503</v>
      </c>
      <c r="B630" s="249" t="s">
        <v>44</v>
      </c>
      <c r="C630" s="41">
        <f>SUM(C631:C677)</f>
        <v>32259910</v>
      </c>
    </row>
    <row r="631" spans="1:3" x14ac:dyDescent="0.2">
      <c r="A631" s="269" t="s">
        <v>1504</v>
      </c>
      <c r="B631" s="254" t="s">
        <v>611</v>
      </c>
      <c r="C631" s="60">
        <v>10871234</v>
      </c>
    </row>
    <row r="632" spans="1:3" x14ac:dyDescent="0.2">
      <c r="A632" s="269" t="s">
        <v>1505</v>
      </c>
      <c r="B632" s="254" t="s">
        <v>878</v>
      </c>
      <c r="C632" s="60">
        <v>469075</v>
      </c>
    </row>
    <row r="633" spans="1:3" x14ac:dyDescent="0.2">
      <c r="A633" s="269" t="s">
        <v>1506</v>
      </c>
      <c r="B633" s="254" t="s">
        <v>879</v>
      </c>
      <c r="C633" s="60">
        <v>25575</v>
      </c>
    </row>
    <row r="634" spans="1:3" x14ac:dyDescent="0.2">
      <c r="A634" s="269" t="s">
        <v>1507</v>
      </c>
      <c r="B634" s="254" t="s">
        <v>880</v>
      </c>
      <c r="C634" s="60">
        <v>1070</v>
      </c>
    </row>
    <row r="635" spans="1:3" x14ac:dyDescent="0.2">
      <c r="A635" s="269" t="s">
        <v>1508</v>
      </c>
      <c r="B635" s="254" t="s">
        <v>881</v>
      </c>
      <c r="C635" s="60">
        <v>226234</v>
      </c>
    </row>
    <row r="636" spans="1:3" x14ac:dyDescent="0.2">
      <c r="A636" s="269" t="s">
        <v>1509</v>
      </c>
      <c r="B636" s="254" t="s">
        <v>882</v>
      </c>
      <c r="C636" s="60">
        <v>38989</v>
      </c>
    </row>
    <row r="637" spans="1:3" x14ac:dyDescent="0.2">
      <c r="A637" s="269" t="s">
        <v>1510</v>
      </c>
      <c r="B637" s="254" t="s">
        <v>883</v>
      </c>
      <c r="C637" s="60">
        <v>36576</v>
      </c>
    </row>
    <row r="638" spans="1:3" x14ac:dyDescent="0.2">
      <c r="A638" s="269" t="s">
        <v>1511</v>
      </c>
      <c r="B638" s="254" t="s">
        <v>884</v>
      </c>
      <c r="C638" s="60">
        <v>15157</v>
      </c>
    </row>
    <row r="639" spans="1:3" x14ac:dyDescent="0.2">
      <c r="A639" s="269" t="s">
        <v>1512</v>
      </c>
      <c r="B639" s="254" t="s">
        <v>885</v>
      </c>
      <c r="C639" s="60">
        <v>57150</v>
      </c>
    </row>
    <row r="640" spans="1:3" x14ac:dyDescent="0.2">
      <c r="A640" s="269" t="s">
        <v>1513</v>
      </c>
      <c r="B640" s="254" t="s">
        <v>886</v>
      </c>
      <c r="C640" s="60">
        <v>29633</v>
      </c>
    </row>
    <row r="641" spans="1:3" x14ac:dyDescent="0.2">
      <c r="A641" s="269" t="s">
        <v>1514</v>
      </c>
      <c r="B641" s="254" t="s">
        <v>887</v>
      </c>
      <c r="C641" s="60">
        <v>165735</v>
      </c>
    </row>
    <row r="642" spans="1:3" x14ac:dyDescent="0.2">
      <c r="A642" s="269" t="s">
        <v>1515</v>
      </c>
      <c r="B642" s="254" t="s">
        <v>888</v>
      </c>
      <c r="C642" s="60">
        <v>146250</v>
      </c>
    </row>
    <row r="643" spans="1:3" x14ac:dyDescent="0.2">
      <c r="A643" s="269" t="s">
        <v>1516</v>
      </c>
      <c r="B643" s="254" t="s">
        <v>889</v>
      </c>
      <c r="C643" s="60">
        <v>348615</v>
      </c>
    </row>
    <row r="644" spans="1:3" x14ac:dyDescent="0.2">
      <c r="A644" s="269" t="s">
        <v>1517</v>
      </c>
      <c r="B644" s="254" t="s">
        <v>890</v>
      </c>
      <c r="C644" s="60">
        <v>1393825</v>
      </c>
    </row>
    <row r="645" spans="1:3" x14ac:dyDescent="0.2">
      <c r="A645" s="269" t="s">
        <v>1518</v>
      </c>
      <c r="B645" s="254" t="s">
        <v>891</v>
      </c>
      <c r="C645" s="60">
        <v>54700</v>
      </c>
    </row>
    <row r="646" spans="1:3" x14ac:dyDescent="0.2">
      <c r="A646" s="269" t="s">
        <v>1519</v>
      </c>
      <c r="B646" s="254" t="s">
        <v>892</v>
      </c>
      <c r="C646" s="60">
        <v>18860</v>
      </c>
    </row>
    <row r="647" spans="1:3" x14ac:dyDescent="0.2">
      <c r="A647" s="269" t="s">
        <v>1520</v>
      </c>
      <c r="B647" s="254" t="s">
        <v>893</v>
      </c>
      <c r="C647" s="60">
        <v>277184</v>
      </c>
    </row>
    <row r="648" spans="1:3" x14ac:dyDescent="0.2">
      <c r="A648" s="269" t="s">
        <v>1521</v>
      </c>
      <c r="B648" s="254" t="s">
        <v>894</v>
      </c>
      <c r="C648" s="60">
        <v>148768</v>
      </c>
    </row>
    <row r="649" spans="1:3" x14ac:dyDescent="0.2">
      <c r="A649" s="269" t="s">
        <v>1522</v>
      </c>
      <c r="B649" s="254" t="s">
        <v>895</v>
      </c>
      <c r="C649" s="60">
        <v>162560</v>
      </c>
    </row>
    <row r="650" spans="1:3" x14ac:dyDescent="0.2">
      <c r="A650" s="269" t="s">
        <v>1523</v>
      </c>
      <c r="B650" s="254" t="s">
        <v>896</v>
      </c>
      <c r="C650" s="60">
        <v>9000</v>
      </c>
    </row>
    <row r="651" spans="1:3" x14ac:dyDescent="0.2">
      <c r="A651" s="269" t="s">
        <v>1524</v>
      </c>
      <c r="B651" s="254" t="s">
        <v>897</v>
      </c>
      <c r="C651" s="60">
        <v>314960</v>
      </c>
    </row>
    <row r="652" spans="1:3" x14ac:dyDescent="0.2">
      <c r="A652" s="269" t="s">
        <v>1525</v>
      </c>
      <c r="B652" s="254" t="s">
        <v>898</v>
      </c>
      <c r="C652" s="60">
        <v>301506</v>
      </c>
    </row>
    <row r="653" spans="1:3" x14ac:dyDescent="0.2">
      <c r="A653" s="269" t="s">
        <v>1526</v>
      </c>
      <c r="B653" s="254" t="s">
        <v>546</v>
      </c>
      <c r="C653" s="60">
        <v>1368979</v>
      </c>
    </row>
    <row r="654" spans="1:3" x14ac:dyDescent="0.2">
      <c r="A654" s="269" t="s">
        <v>1527</v>
      </c>
      <c r="B654" s="254" t="s">
        <v>547</v>
      </c>
      <c r="C654" s="60">
        <v>3016570</v>
      </c>
    </row>
    <row r="655" spans="1:3" x14ac:dyDescent="0.2">
      <c r="A655" s="269" t="s">
        <v>1528</v>
      </c>
      <c r="B655" s="254" t="s">
        <v>548</v>
      </c>
      <c r="C655" s="60">
        <v>23907</v>
      </c>
    </row>
    <row r="656" spans="1:3" x14ac:dyDescent="0.2">
      <c r="A656" s="269" t="s">
        <v>1529</v>
      </c>
      <c r="B656" s="254" t="s">
        <v>550</v>
      </c>
      <c r="C656" s="60">
        <v>2997626</v>
      </c>
    </row>
    <row r="657" spans="1:3" x14ac:dyDescent="0.2">
      <c r="A657" s="269" t="s">
        <v>1530</v>
      </c>
      <c r="B657" s="254" t="s">
        <v>551</v>
      </c>
      <c r="C657" s="60">
        <v>2159666</v>
      </c>
    </row>
    <row r="658" spans="1:3" x14ac:dyDescent="0.2">
      <c r="A658" s="269" t="s">
        <v>1531</v>
      </c>
      <c r="B658" s="254" t="s">
        <v>552</v>
      </c>
      <c r="C658" s="60">
        <v>1969770</v>
      </c>
    </row>
    <row r="659" spans="1:3" x14ac:dyDescent="0.2">
      <c r="A659" s="269" t="s">
        <v>1532</v>
      </c>
      <c r="B659" s="254" t="s">
        <v>553</v>
      </c>
      <c r="C659" s="60">
        <v>3232525</v>
      </c>
    </row>
    <row r="660" spans="1:3" x14ac:dyDescent="0.2">
      <c r="A660" s="269" t="s">
        <v>1533</v>
      </c>
      <c r="B660" s="254" t="s">
        <v>554</v>
      </c>
      <c r="C660" s="60">
        <v>19070</v>
      </c>
    </row>
    <row r="661" spans="1:3" x14ac:dyDescent="0.2">
      <c r="A661" s="269" t="s">
        <v>1534</v>
      </c>
      <c r="B661" s="254" t="s">
        <v>555</v>
      </c>
      <c r="C661" s="60">
        <v>112014</v>
      </c>
    </row>
    <row r="662" spans="1:3" x14ac:dyDescent="0.2">
      <c r="A662" s="269" t="s">
        <v>1535</v>
      </c>
      <c r="B662" s="254" t="s">
        <v>556</v>
      </c>
      <c r="C662" s="60">
        <v>203725</v>
      </c>
    </row>
    <row r="663" spans="1:3" x14ac:dyDescent="0.2">
      <c r="A663" s="269" t="s">
        <v>1536</v>
      </c>
      <c r="B663" s="254" t="s">
        <v>557</v>
      </c>
      <c r="C663" s="60">
        <v>67158</v>
      </c>
    </row>
    <row r="664" spans="1:3" x14ac:dyDescent="0.2">
      <c r="A664" s="269" t="s">
        <v>1537</v>
      </c>
      <c r="B664" s="254" t="s">
        <v>558</v>
      </c>
      <c r="C664" s="60">
        <v>212228</v>
      </c>
    </row>
    <row r="665" spans="1:3" x14ac:dyDescent="0.2">
      <c r="A665" s="269" t="s">
        <v>1538</v>
      </c>
      <c r="B665" s="254" t="s">
        <v>559</v>
      </c>
      <c r="C665" s="60">
        <v>2813</v>
      </c>
    </row>
    <row r="666" spans="1:3" x14ac:dyDescent="0.2">
      <c r="A666" s="269" t="s">
        <v>1539</v>
      </c>
      <c r="B666" s="254" t="s">
        <v>560</v>
      </c>
      <c r="C666" s="60">
        <v>137845</v>
      </c>
    </row>
    <row r="667" spans="1:3" x14ac:dyDescent="0.2">
      <c r="A667" s="269" t="s">
        <v>1540</v>
      </c>
      <c r="B667" s="254" t="s">
        <v>561</v>
      </c>
      <c r="C667" s="60">
        <v>450000</v>
      </c>
    </row>
    <row r="668" spans="1:3" x14ac:dyDescent="0.2">
      <c r="A668" s="269" t="s">
        <v>1541</v>
      </c>
      <c r="B668" s="254" t="s">
        <v>562</v>
      </c>
      <c r="C668" s="60">
        <v>109361</v>
      </c>
    </row>
    <row r="669" spans="1:3" x14ac:dyDescent="0.2">
      <c r="A669" s="269" t="s">
        <v>1542</v>
      </c>
      <c r="B669" s="254" t="s">
        <v>563</v>
      </c>
      <c r="C669" s="60">
        <v>645575</v>
      </c>
    </row>
    <row r="670" spans="1:3" x14ac:dyDescent="0.2">
      <c r="A670" s="269" t="s">
        <v>1543</v>
      </c>
      <c r="B670" s="254" t="s">
        <v>620</v>
      </c>
      <c r="C670" s="192">
        <v>86927</v>
      </c>
    </row>
    <row r="671" spans="1:3" x14ac:dyDescent="0.2">
      <c r="A671" s="269" t="s">
        <v>1544</v>
      </c>
      <c r="B671" s="254" t="s">
        <v>622</v>
      </c>
      <c r="C671" s="192">
        <v>10000</v>
      </c>
    </row>
    <row r="672" spans="1:3" x14ac:dyDescent="0.2">
      <c r="A672" s="269" t="s">
        <v>1545</v>
      </c>
      <c r="B672" s="254" t="s">
        <v>623</v>
      </c>
      <c r="C672" s="192">
        <v>125361</v>
      </c>
    </row>
    <row r="673" spans="1:3" x14ac:dyDescent="0.2">
      <c r="A673" s="269" t="s">
        <v>1546</v>
      </c>
      <c r="B673" s="254" t="s">
        <v>624</v>
      </c>
      <c r="C673" s="192">
        <v>27432</v>
      </c>
    </row>
    <row r="674" spans="1:3" x14ac:dyDescent="0.2">
      <c r="A674" s="269" t="s">
        <v>1547</v>
      </c>
      <c r="B674" s="254" t="s">
        <v>625</v>
      </c>
      <c r="C674" s="192">
        <v>25992</v>
      </c>
    </row>
    <row r="675" spans="1:3" x14ac:dyDescent="0.2">
      <c r="A675" s="269" t="s">
        <v>1548</v>
      </c>
      <c r="B675" s="254" t="s">
        <v>626</v>
      </c>
      <c r="C675" s="192">
        <v>99951</v>
      </c>
    </row>
    <row r="676" spans="1:3" x14ac:dyDescent="0.2">
      <c r="A676" s="269" t="s">
        <v>1549</v>
      </c>
      <c r="B676" s="254" t="s">
        <v>627</v>
      </c>
      <c r="C676" s="192">
        <v>35850</v>
      </c>
    </row>
    <row r="677" spans="1:3" x14ac:dyDescent="0.2">
      <c r="A677" s="269" t="s">
        <v>1550</v>
      </c>
      <c r="B677" s="254" t="s">
        <v>628</v>
      </c>
      <c r="C677" s="192">
        <v>6909</v>
      </c>
    </row>
    <row r="678" spans="1:3" x14ac:dyDescent="0.2">
      <c r="A678" s="269" t="s">
        <v>1551</v>
      </c>
      <c r="B678" s="249" t="s">
        <v>226</v>
      </c>
      <c r="C678" s="41">
        <v>0</v>
      </c>
    </row>
    <row r="679" spans="1:3" x14ac:dyDescent="0.2">
      <c r="A679" s="269" t="s">
        <v>1552</v>
      </c>
      <c r="B679" s="249" t="s">
        <v>46</v>
      </c>
      <c r="C679" s="41">
        <f>SUM(C680:C699)</f>
        <v>100061779</v>
      </c>
    </row>
    <row r="680" spans="1:3" x14ac:dyDescent="0.2">
      <c r="A680" s="269" t="s">
        <v>1553</v>
      </c>
      <c r="B680" s="254" t="s">
        <v>564</v>
      </c>
      <c r="C680" s="60">
        <v>25350</v>
      </c>
    </row>
    <row r="681" spans="1:3" x14ac:dyDescent="0.2">
      <c r="A681" s="269" t="s">
        <v>1554</v>
      </c>
      <c r="B681" s="254" t="s">
        <v>565</v>
      </c>
      <c r="C681" s="60">
        <v>3900</v>
      </c>
    </row>
    <row r="682" spans="1:3" ht="15" x14ac:dyDescent="0.25">
      <c r="A682" s="269" t="s">
        <v>1555</v>
      </c>
      <c r="B682" s="255" t="s">
        <v>900</v>
      </c>
      <c r="C682" s="58">
        <v>51000</v>
      </c>
    </row>
    <row r="683" spans="1:3" ht="15" x14ac:dyDescent="0.25">
      <c r="A683" s="269" t="s">
        <v>1556</v>
      </c>
      <c r="B683" s="255" t="s">
        <v>901</v>
      </c>
      <c r="C683" s="58">
        <v>4050000</v>
      </c>
    </row>
    <row r="684" spans="1:3" ht="15" x14ac:dyDescent="0.25">
      <c r="A684" s="269" t="s">
        <v>1557</v>
      </c>
      <c r="B684" s="255" t="s">
        <v>902</v>
      </c>
      <c r="C684" s="58">
        <v>215000</v>
      </c>
    </row>
    <row r="685" spans="1:3" ht="15" x14ac:dyDescent="0.25">
      <c r="A685" s="269" t="s">
        <v>1558</v>
      </c>
      <c r="B685" s="255" t="s">
        <v>903</v>
      </c>
      <c r="C685" s="58">
        <v>47751</v>
      </c>
    </row>
    <row r="686" spans="1:3" ht="15" x14ac:dyDescent="0.25">
      <c r="A686" s="269" t="s">
        <v>1559</v>
      </c>
      <c r="B686" s="255" t="s">
        <v>904</v>
      </c>
      <c r="C686" s="58">
        <v>290000</v>
      </c>
    </row>
    <row r="687" spans="1:3" ht="15" x14ac:dyDescent="0.25">
      <c r="A687" s="269" t="s">
        <v>1560</v>
      </c>
      <c r="B687" s="255" t="s">
        <v>905</v>
      </c>
      <c r="C687" s="58">
        <v>113000</v>
      </c>
    </row>
    <row r="688" spans="1:3" ht="15" x14ac:dyDescent="0.25">
      <c r="A688" s="269" t="s">
        <v>1561</v>
      </c>
      <c r="B688" s="255" t="s">
        <v>906</v>
      </c>
      <c r="C688" s="58">
        <v>41899</v>
      </c>
    </row>
    <row r="689" spans="1:3" ht="15" x14ac:dyDescent="0.25">
      <c r="A689" s="269" t="s">
        <v>1562</v>
      </c>
      <c r="B689" s="264" t="s">
        <v>907</v>
      </c>
      <c r="C689" s="116">
        <v>5434000</v>
      </c>
    </row>
    <row r="690" spans="1:3" ht="15" x14ac:dyDescent="0.25">
      <c r="A690" s="269" t="s">
        <v>1563</v>
      </c>
      <c r="B690" s="264" t="s">
        <v>908</v>
      </c>
      <c r="C690" s="116">
        <v>2614000</v>
      </c>
    </row>
    <row r="691" spans="1:3" ht="15" x14ac:dyDescent="0.25">
      <c r="A691" s="269" t="s">
        <v>1564</v>
      </c>
      <c r="B691" s="264" t="s">
        <v>914</v>
      </c>
      <c r="C691" s="116">
        <v>3030000</v>
      </c>
    </row>
    <row r="692" spans="1:3" ht="15" x14ac:dyDescent="0.25">
      <c r="A692" s="269" t="s">
        <v>1565</v>
      </c>
      <c r="B692" s="264" t="s">
        <v>937</v>
      </c>
      <c r="C692" s="116">
        <v>4717000</v>
      </c>
    </row>
    <row r="693" spans="1:3" ht="15" x14ac:dyDescent="0.25">
      <c r="A693" s="269" t="s">
        <v>1566</v>
      </c>
      <c r="B693" s="264" t="s">
        <v>938</v>
      </c>
      <c r="C693" s="116">
        <v>33852</v>
      </c>
    </row>
    <row r="694" spans="1:3" ht="15" x14ac:dyDescent="0.25">
      <c r="A694" s="269" t="s">
        <v>1567</v>
      </c>
      <c r="B694" s="264" t="s">
        <v>939</v>
      </c>
      <c r="C694" s="116">
        <v>9000</v>
      </c>
    </row>
    <row r="695" spans="1:3" ht="15" x14ac:dyDescent="0.25">
      <c r="A695" s="269" t="s">
        <v>1568</v>
      </c>
      <c r="B695" s="264" t="s">
        <v>909</v>
      </c>
      <c r="C695" s="116">
        <v>1350557</v>
      </c>
    </row>
    <row r="696" spans="1:3" ht="15" x14ac:dyDescent="0.25">
      <c r="A696" s="269" t="s">
        <v>1569</v>
      </c>
      <c r="B696" s="255" t="s">
        <v>910</v>
      </c>
      <c r="C696" s="58">
        <v>263131</v>
      </c>
    </row>
    <row r="697" spans="1:3" ht="15" x14ac:dyDescent="0.25">
      <c r="A697" s="269" t="s">
        <v>1570</v>
      </c>
      <c r="B697" s="255" t="s">
        <v>911</v>
      </c>
      <c r="C697" s="58">
        <v>46607129</v>
      </c>
    </row>
    <row r="698" spans="1:3" ht="15" x14ac:dyDescent="0.25">
      <c r="A698" s="269" t="s">
        <v>1571</v>
      </c>
      <c r="B698" s="255" t="s">
        <v>912</v>
      </c>
      <c r="C698" s="58">
        <v>72606</v>
      </c>
    </row>
    <row r="699" spans="1:3" ht="15.75" thickBot="1" x14ac:dyDescent="0.3">
      <c r="A699" s="269" t="s">
        <v>1572</v>
      </c>
      <c r="B699" s="264" t="s">
        <v>913</v>
      </c>
      <c r="C699" s="116">
        <v>31092604</v>
      </c>
    </row>
    <row r="700" spans="1:3" ht="15" thickBot="1" x14ac:dyDescent="0.25">
      <c r="A700" s="269" t="s">
        <v>1573</v>
      </c>
      <c r="B700" s="246" t="s">
        <v>222</v>
      </c>
      <c r="C700" s="66">
        <f>SUM(C701:C703)</f>
        <v>24828671</v>
      </c>
    </row>
    <row r="701" spans="1:3" x14ac:dyDescent="0.2">
      <c r="A701" s="269" t="s">
        <v>1574</v>
      </c>
      <c r="B701" s="265" t="s">
        <v>227</v>
      </c>
      <c r="C701" s="138">
        <v>2159313</v>
      </c>
    </row>
    <row r="702" spans="1:3" x14ac:dyDescent="0.2">
      <c r="A702" s="269" t="s">
        <v>1575</v>
      </c>
      <c r="B702" s="268" t="s">
        <v>49</v>
      </c>
      <c r="C702" s="131">
        <v>3476124</v>
      </c>
    </row>
    <row r="703" spans="1:3" ht="15.75" thickBot="1" x14ac:dyDescent="0.3">
      <c r="A703" s="269" t="s">
        <v>1576</v>
      </c>
      <c r="B703" s="257" t="s">
        <v>50</v>
      </c>
      <c r="C703" s="116">
        <v>19193234</v>
      </c>
    </row>
    <row r="704" spans="1:3" ht="15" thickBot="1" x14ac:dyDescent="0.25">
      <c r="A704" s="270" t="s">
        <v>1577</v>
      </c>
      <c r="B704" s="246" t="s">
        <v>51</v>
      </c>
      <c r="C704" s="66">
        <f>C612+C621+C700+1</f>
        <v>225326273</v>
      </c>
    </row>
    <row r="705" spans="2:3" ht="15" x14ac:dyDescent="0.25">
      <c r="B705" s="46"/>
      <c r="C705" s="46"/>
    </row>
    <row r="706" spans="2:3" ht="15" x14ac:dyDescent="0.25">
      <c r="B706" s="46"/>
      <c r="C706" s="46"/>
    </row>
    <row r="707" spans="2:3" ht="15" x14ac:dyDescent="0.25">
      <c r="B707" s="39" t="s">
        <v>580</v>
      </c>
      <c r="C707" s="46"/>
    </row>
    <row r="708" spans="2:3" ht="15" x14ac:dyDescent="0.25">
      <c r="B708" s="39"/>
      <c r="C708" s="40"/>
    </row>
    <row r="709" spans="2:3" ht="15" x14ac:dyDescent="0.25">
      <c r="B709" s="39"/>
      <c r="C709" s="48"/>
    </row>
    <row r="710" spans="2:3" ht="15" x14ac:dyDescent="0.25">
      <c r="B710" s="39"/>
      <c r="C710" s="155" t="s">
        <v>198</v>
      </c>
    </row>
    <row r="711" spans="2:3" ht="15" x14ac:dyDescent="0.25">
      <c r="B711" s="39"/>
      <c r="C711" s="155" t="s">
        <v>199</v>
      </c>
    </row>
  </sheetData>
  <mergeCells count="6">
    <mergeCell ref="B1:C1"/>
    <mergeCell ref="B2:C2"/>
    <mergeCell ref="B3:C3"/>
    <mergeCell ref="B6:C6"/>
    <mergeCell ref="B7:C7"/>
    <mergeCell ref="B8:C8"/>
  </mergeCells>
  <printOptions horizontalCentered="1"/>
  <pageMargins left="0.19685039370078741" right="0.19685039370078741" top="0.19685039370078741" bottom="0.19685039370078741" header="0" footer="0"/>
  <pageSetup paperSize="9" scale="78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10</vt:i4>
      </vt:variant>
      <vt:variant>
        <vt:lpstr>Névvel ellátott tartományok</vt:lpstr>
      </vt:variant>
      <vt:variant>
        <vt:i4>1</vt:i4>
      </vt:variant>
    </vt:vector>
  </HeadingPairs>
  <TitlesOfParts>
    <vt:vector size="11" baseType="lpstr">
      <vt:lpstr>főlap</vt:lpstr>
      <vt:lpstr>Á.E.1</vt:lpstr>
      <vt:lpstr>Á.E.2</vt:lpstr>
      <vt:lpstr>Á.E.3</vt:lpstr>
      <vt:lpstr>Á.U.terv</vt:lpstr>
      <vt:lpstr>Á.E.leltár.1</vt:lpstr>
      <vt:lpstr>Á.E.leltár.2</vt:lpstr>
      <vt:lpstr>Á.E.leltár.3</vt:lpstr>
      <vt:lpstr>VAGYONLELTÁR EGYÜTT</vt:lpstr>
      <vt:lpstr>EÜ KFT FŐLAP</vt:lpstr>
      <vt:lpstr>Á.E.2!Nyomtatási_terület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</dc:creator>
  <cp:lastModifiedBy>dr. Legeza Tímea</cp:lastModifiedBy>
  <cp:lastPrinted>2019-04-11T08:10:05Z</cp:lastPrinted>
  <dcterms:created xsi:type="dcterms:W3CDTF">2010-03-03T17:20:16Z</dcterms:created>
  <dcterms:modified xsi:type="dcterms:W3CDTF">2019-04-11T08:10:09Z</dcterms:modified>
</cp:coreProperties>
</file>